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30"/>
  <workbookPr/>
  <mc:AlternateContent xmlns:mc="http://schemas.openxmlformats.org/markup-compatibility/2006">
    <mc:Choice Requires="x15">
      <x15ac:absPath xmlns:x15ac="http://schemas.microsoft.com/office/spreadsheetml/2010/11/ac" url="https://d.docs.live.net/817c6b7e348fec73/Ebenezer Baptist Church/2026/Financial/"/>
    </mc:Choice>
  </mc:AlternateContent>
  <xr:revisionPtr revIDLastSave="77" documentId="13_ncr:1_{5927988C-133C-40D6-A025-1F697AF2DE39}" xr6:coauthVersionLast="47" xr6:coauthVersionMax="47" xr10:uidLastSave="{02D0C1DC-C1B6-5D49-BA74-A2CA5FBDCA2C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Sheet1!$A$1:$O$120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3Le3g7+tEqCHP81BxEEPwQLpofzIShNt9xjBA37mBo="/>
    </ext>
  </extLst>
</workbook>
</file>

<file path=xl/calcChain.xml><?xml version="1.0" encoding="utf-8"?>
<calcChain xmlns="http://schemas.openxmlformats.org/spreadsheetml/2006/main">
  <c r="H119" i="1" l="1"/>
  <c r="E80" i="1"/>
  <c r="E91" i="1"/>
  <c r="E69" i="1"/>
  <c r="E89" i="1"/>
  <c r="E57" i="1"/>
  <c r="E88" i="1"/>
  <c r="E51" i="1"/>
  <c r="E87" i="1"/>
  <c r="E47" i="1"/>
  <c r="E86" i="1"/>
  <c r="E38" i="1"/>
  <c r="E85" i="1"/>
  <c r="E26" i="1"/>
  <c r="E84" i="1"/>
  <c r="E13" i="1"/>
  <c r="E83" i="1"/>
  <c r="E90" i="1"/>
  <c r="E92" i="1"/>
  <c r="L98" i="1"/>
  <c r="L99" i="1"/>
  <c r="L100" i="1"/>
  <c r="L101" i="1"/>
  <c r="L102" i="1"/>
  <c r="L103" i="1"/>
  <c r="L104" i="1"/>
  <c r="L97" i="1"/>
  <c r="L108" i="1"/>
  <c r="L109" i="1"/>
  <c r="L110" i="1"/>
  <c r="L111" i="1"/>
  <c r="L112" i="1"/>
  <c r="L113" i="1"/>
  <c r="L114" i="1"/>
  <c r="L107" i="1"/>
  <c r="L75" i="1"/>
  <c r="L73" i="1"/>
  <c r="L74" i="1"/>
  <c r="L76" i="1"/>
  <c r="L77" i="1"/>
  <c r="L78" i="1"/>
  <c r="L79" i="1"/>
  <c r="L72" i="1"/>
  <c r="L80" i="1"/>
  <c r="L91" i="1"/>
  <c r="N119" i="1"/>
  <c r="L115" i="1"/>
  <c r="K115" i="1"/>
  <c r="J115" i="1"/>
  <c r="I115" i="1"/>
  <c r="H115" i="1"/>
  <c r="N114" i="1"/>
  <c r="N113" i="1"/>
  <c r="N112" i="1"/>
  <c r="N111" i="1"/>
  <c r="N110" i="1"/>
  <c r="N109" i="1"/>
  <c r="N108" i="1"/>
  <c r="N107" i="1"/>
  <c r="M105" i="1"/>
  <c r="L105" i="1"/>
  <c r="K105" i="1"/>
  <c r="K117" i="1"/>
  <c r="J105" i="1"/>
  <c r="I105" i="1"/>
  <c r="H105" i="1"/>
  <c r="H117" i="1"/>
  <c r="N104" i="1"/>
  <c r="N103" i="1"/>
  <c r="N102" i="1"/>
  <c r="N101" i="1"/>
  <c r="N100" i="1"/>
  <c r="N99" i="1"/>
  <c r="N98" i="1"/>
  <c r="N97" i="1"/>
  <c r="K80" i="1"/>
  <c r="K91" i="1"/>
  <c r="J80" i="1"/>
  <c r="J91" i="1"/>
  <c r="I80" i="1"/>
  <c r="I91" i="1"/>
  <c r="H80" i="1"/>
  <c r="H91" i="1"/>
  <c r="G80" i="1"/>
  <c r="G91" i="1"/>
  <c r="C80" i="1"/>
  <c r="C91" i="1"/>
  <c r="N79" i="1"/>
  <c r="N78" i="1"/>
  <c r="N77" i="1"/>
  <c r="N76" i="1"/>
  <c r="N75" i="1"/>
  <c r="N74" i="1"/>
  <c r="N73" i="1"/>
  <c r="N72" i="1"/>
  <c r="K69" i="1"/>
  <c r="K89" i="1"/>
  <c r="J69" i="1"/>
  <c r="J89" i="1"/>
  <c r="I69" i="1"/>
  <c r="I89" i="1"/>
  <c r="H69" i="1"/>
  <c r="H89" i="1"/>
  <c r="G69" i="1"/>
  <c r="G89" i="1"/>
  <c r="C69" i="1"/>
  <c r="C89" i="1"/>
  <c r="N68" i="1"/>
  <c r="L68" i="1"/>
  <c r="M68" i="1"/>
  <c r="N67" i="1"/>
  <c r="L67" i="1"/>
  <c r="M67" i="1"/>
  <c r="N66" i="1"/>
  <c r="L66" i="1"/>
  <c r="M66" i="1"/>
  <c r="N65" i="1"/>
  <c r="L65" i="1"/>
  <c r="M65" i="1"/>
  <c r="N64" i="1"/>
  <c r="L64" i="1"/>
  <c r="M64" i="1"/>
  <c r="N63" i="1"/>
  <c r="L63" i="1"/>
  <c r="M63" i="1"/>
  <c r="N62" i="1"/>
  <c r="L62" i="1"/>
  <c r="M62" i="1"/>
  <c r="N61" i="1"/>
  <c r="L61" i="1"/>
  <c r="M61" i="1"/>
  <c r="N60" i="1"/>
  <c r="L60" i="1"/>
  <c r="M60" i="1"/>
  <c r="K57" i="1"/>
  <c r="K88" i="1"/>
  <c r="J57" i="1"/>
  <c r="J88" i="1"/>
  <c r="I57" i="1"/>
  <c r="I88" i="1"/>
  <c r="H57" i="1"/>
  <c r="H88" i="1"/>
  <c r="G57" i="1"/>
  <c r="G88" i="1"/>
  <c r="C57" i="1"/>
  <c r="C88" i="1"/>
  <c r="N56" i="1"/>
  <c r="N55" i="1"/>
  <c r="L55" i="1"/>
  <c r="M55" i="1"/>
  <c r="N54" i="1"/>
  <c r="L54" i="1"/>
  <c r="K51" i="1"/>
  <c r="K87" i="1"/>
  <c r="J51" i="1"/>
  <c r="J87" i="1"/>
  <c r="I51" i="1"/>
  <c r="I87" i="1"/>
  <c r="H51" i="1"/>
  <c r="H87" i="1"/>
  <c r="G51" i="1"/>
  <c r="G87" i="1"/>
  <c r="C51" i="1"/>
  <c r="C87" i="1"/>
  <c r="N50" i="1"/>
  <c r="N51" i="1"/>
  <c r="N87" i="1"/>
  <c r="L50" i="1"/>
  <c r="M50" i="1"/>
  <c r="K47" i="1"/>
  <c r="K86" i="1"/>
  <c r="J47" i="1"/>
  <c r="J86" i="1"/>
  <c r="I47" i="1"/>
  <c r="I86" i="1"/>
  <c r="H47" i="1"/>
  <c r="H86" i="1"/>
  <c r="G47" i="1"/>
  <c r="G86" i="1"/>
  <c r="C47" i="1"/>
  <c r="C86" i="1"/>
  <c r="N46" i="1"/>
  <c r="L46" i="1"/>
  <c r="M46" i="1"/>
  <c r="N45" i="1"/>
  <c r="L45" i="1"/>
  <c r="M45" i="1"/>
  <c r="N44" i="1"/>
  <c r="L44" i="1"/>
  <c r="M44" i="1"/>
  <c r="N43" i="1"/>
  <c r="L43" i="1"/>
  <c r="M43" i="1"/>
  <c r="N42" i="1"/>
  <c r="L42" i="1"/>
  <c r="M42" i="1"/>
  <c r="N41" i="1"/>
  <c r="L41" i="1"/>
  <c r="M41" i="1"/>
  <c r="K38" i="1"/>
  <c r="K85" i="1"/>
  <c r="J38" i="1"/>
  <c r="J85" i="1"/>
  <c r="H38" i="1"/>
  <c r="H85" i="1"/>
  <c r="G38" i="1"/>
  <c r="G85" i="1"/>
  <c r="C38" i="1"/>
  <c r="C85" i="1"/>
  <c r="N37" i="1"/>
  <c r="L37" i="1"/>
  <c r="M37" i="1"/>
  <c r="N36" i="1"/>
  <c r="L36" i="1"/>
  <c r="M36" i="1"/>
  <c r="N35" i="1"/>
  <c r="L35" i="1"/>
  <c r="M35" i="1"/>
  <c r="N34" i="1"/>
  <c r="L34" i="1"/>
  <c r="M34" i="1"/>
  <c r="N33" i="1"/>
  <c r="L33" i="1"/>
  <c r="M33" i="1"/>
  <c r="N32" i="1"/>
  <c r="L32" i="1"/>
  <c r="M32" i="1"/>
  <c r="N31" i="1"/>
  <c r="L31" i="1"/>
  <c r="M31" i="1"/>
  <c r="N30" i="1"/>
  <c r="L30" i="1"/>
  <c r="M30" i="1"/>
  <c r="N29" i="1"/>
  <c r="K26" i="1"/>
  <c r="K84" i="1"/>
  <c r="J26" i="1"/>
  <c r="J84" i="1"/>
  <c r="I26" i="1"/>
  <c r="I84" i="1"/>
  <c r="H26" i="1"/>
  <c r="H84" i="1"/>
  <c r="G26" i="1"/>
  <c r="G84" i="1"/>
  <c r="C26" i="1"/>
  <c r="C84" i="1"/>
  <c r="N25" i="1"/>
  <c r="L25" i="1"/>
  <c r="M25" i="1"/>
  <c r="N24" i="1"/>
  <c r="L24" i="1"/>
  <c r="M24" i="1"/>
  <c r="N23" i="1"/>
  <c r="L23" i="1"/>
  <c r="M23" i="1"/>
  <c r="N22" i="1"/>
  <c r="L22" i="1"/>
  <c r="M22" i="1"/>
  <c r="N21" i="1"/>
  <c r="L21" i="1"/>
  <c r="M21" i="1"/>
  <c r="N20" i="1"/>
  <c r="L20" i="1"/>
  <c r="M20" i="1"/>
  <c r="N19" i="1"/>
  <c r="L19" i="1"/>
  <c r="M19" i="1"/>
  <c r="N18" i="1"/>
  <c r="L18" i="1"/>
  <c r="M18" i="1"/>
  <c r="N17" i="1"/>
  <c r="L17" i="1"/>
  <c r="M17" i="1"/>
  <c r="N16" i="1"/>
  <c r="L16" i="1"/>
  <c r="M16" i="1"/>
  <c r="K13" i="1"/>
  <c r="K83" i="1"/>
  <c r="J13" i="1"/>
  <c r="J83" i="1"/>
  <c r="G13" i="1"/>
  <c r="G83" i="1"/>
  <c r="C13" i="1"/>
  <c r="C83" i="1"/>
  <c r="N12" i="1"/>
  <c r="L12" i="1"/>
  <c r="M12" i="1"/>
  <c r="I13" i="1"/>
  <c r="I83" i="1"/>
  <c r="N10" i="1"/>
  <c r="L10" i="1"/>
  <c r="M10" i="1"/>
  <c r="N9" i="1"/>
  <c r="L9" i="1"/>
  <c r="M9" i="1"/>
  <c r="N8" i="1"/>
  <c r="L8" i="1"/>
  <c r="M8" i="1"/>
  <c r="N7" i="1"/>
  <c r="L7" i="1"/>
  <c r="M7" i="1"/>
  <c r="N6" i="1"/>
  <c r="L6" i="1"/>
  <c r="M6" i="1"/>
  <c r="M91" i="1"/>
  <c r="J117" i="1"/>
  <c r="L117" i="1"/>
  <c r="I117" i="1"/>
  <c r="L57" i="1"/>
  <c r="M57" i="1"/>
  <c r="N57" i="1"/>
  <c r="N88" i="1"/>
  <c r="L11" i="1"/>
  <c r="M11" i="1"/>
  <c r="N115" i="1"/>
  <c r="N11" i="1"/>
  <c r="N13" i="1"/>
  <c r="N83" i="1"/>
  <c r="H13" i="1"/>
  <c r="H83" i="1"/>
  <c r="G90" i="1"/>
  <c r="G92" i="1"/>
  <c r="L83" i="1"/>
  <c r="M83" i="1"/>
  <c r="M115" i="1"/>
  <c r="M117" i="1"/>
  <c r="N80" i="1"/>
  <c r="N26" i="1"/>
  <c r="N84" i="1"/>
  <c r="N105" i="1"/>
  <c r="N69" i="1"/>
  <c r="N89" i="1"/>
  <c r="L88" i="1"/>
  <c r="M88" i="1"/>
  <c r="N47" i="1"/>
  <c r="N86" i="1"/>
  <c r="N38" i="1"/>
  <c r="N85" i="1"/>
  <c r="J90" i="1"/>
  <c r="J92" i="1"/>
  <c r="L13" i="1"/>
  <c r="M13" i="1"/>
  <c r="C90" i="1"/>
  <c r="C92" i="1"/>
  <c r="K90" i="1"/>
  <c r="K92" i="1"/>
  <c r="L26" i="1"/>
  <c r="M26" i="1"/>
  <c r="L87" i="1"/>
  <c r="L51" i="1"/>
  <c r="M51" i="1"/>
  <c r="L89" i="1"/>
  <c r="M89" i="1"/>
  <c r="L86" i="1"/>
  <c r="M86" i="1"/>
  <c r="L47" i="1"/>
  <c r="M47" i="1"/>
  <c r="L29" i="1"/>
  <c r="M29" i="1"/>
  <c r="M54" i="1"/>
  <c r="L69" i="1"/>
  <c r="M69" i="1"/>
  <c r="H90" i="1"/>
  <c r="H92" i="1"/>
  <c r="I38" i="1"/>
  <c r="I85" i="1"/>
  <c r="N117" i="1"/>
  <c r="L84" i="1"/>
  <c r="M84" i="1"/>
  <c r="M87" i="1"/>
  <c r="N90" i="1"/>
  <c r="L38" i="1"/>
  <c r="M38" i="1"/>
  <c r="I90" i="1"/>
  <c r="I92" i="1"/>
  <c r="L85" i="1"/>
  <c r="L90" i="1"/>
  <c r="L92" i="1"/>
  <c r="M85" i="1"/>
  <c r="M90" i="1"/>
</calcChain>
</file>

<file path=xl/sharedStrings.xml><?xml version="1.0" encoding="utf-8"?>
<sst xmlns="http://schemas.openxmlformats.org/spreadsheetml/2006/main" count="207" uniqueCount="108">
  <si>
    <t xml:space="preserve">EBENEZER BAPTIST CHURCH BUDGET </t>
  </si>
  <si>
    <t>Expenses</t>
  </si>
  <si>
    <t>Salaries and Taxes</t>
  </si>
  <si>
    <t>2023 Actual Spent</t>
  </si>
  <si>
    <t>2024 Actual Spent</t>
  </si>
  <si>
    <t>2025 Actual Spent</t>
  </si>
  <si>
    <t>2026 Budget</t>
  </si>
  <si>
    <t xml:space="preserve"> 1ST QTR Spent</t>
  </si>
  <si>
    <t xml:space="preserve"> 2ND QTR Spent</t>
  </si>
  <si>
    <t xml:space="preserve"> 3RD QTR Spent</t>
  </si>
  <si>
    <t xml:space="preserve"> 4TH QTR Spent</t>
  </si>
  <si>
    <t>Actual Spent/Budget Used</t>
  </si>
  <si>
    <t>%Budget Used</t>
  </si>
  <si>
    <t>Remaining Budget</t>
  </si>
  <si>
    <t>100-2580. PASTOR</t>
  </si>
  <si>
    <t>100-2510. YOUTH MINISTER</t>
  </si>
  <si>
    <t>100-2540. MUSIC MINISTER</t>
  </si>
  <si>
    <t>100-2060. CHURCH/FINANCIAL SECRETARY</t>
  </si>
  <si>
    <t>100-2070. CUSTODIAN</t>
  </si>
  <si>
    <t>100-105. PAYROLL TAXES</t>
  </si>
  <si>
    <t>100-2620. PIANIST</t>
  </si>
  <si>
    <t xml:space="preserve">TOTALS </t>
  </si>
  <si>
    <t>Ministries by Department</t>
  </si>
  <si>
    <t>200-203. CHILDREN'S MINISTRY</t>
  </si>
  <si>
    <t>200-202. YOUTH MINISTRY</t>
  </si>
  <si>
    <t>200-205. WOMEN'S MINISTRY</t>
  </si>
  <si>
    <t>200-204. MEN'S MINISTRY</t>
  </si>
  <si>
    <t>200-206. VBS</t>
  </si>
  <si>
    <t>200-208. SOUND EQUIPTMENT</t>
  </si>
  <si>
    <t>200-212. VBS FOOD</t>
  </si>
  <si>
    <t>200-207. MUSIC SUPPLIES</t>
  </si>
  <si>
    <t>23-207. ACBC COUNSELING</t>
  </si>
  <si>
    <t>300-307. INREACH/OUTREACH</t>
  </si>
  <si>
    <t>Ministry Support</t>
  </si>
  <si>
    <t>300-301. CHRISTIAN EDUCATION LITERATURE</t>
  </si>
  <si>
    <t>300-302. PULPIT SUPPLIES</t>
  </si>
  <si>
    <t>300-303. OFFICE SUPPLIES</t>
  </si>
  <si>
    <t>300-304. OFFICE EQUIPTMENT</t>
  </si>
  <si>
    <t>300-305. KITCHEN SUPPLIES</t>
  </si>
  <si>
    <t>300-306. STAFF DEVELOPMENT</t>
  </si>
  <si>
    <t>300-306. YOUTH/CHILDRENS MEALS</t>
  </si>
  <si>
    <t>300-308. ACCOUNTANT</t>
  </si>
  <si>
    <t>300-320. PIANIST</t>
  </si>
  <si>
    <t>Building &amp; Grounds</t>
  </si>
  <si>
    <t>400-401. GROUNDS SERVICES (Grass)</t>
  </si>
  <si>
    <t>400-403. UTILITIES</t>
  </si>
  <si>
    <t>400-404. INSURANCE (B&amp;G)</t>
  </si>
  <si>
    <t>400-405. MAINT/REPAIRS/SUPPLIES</t>
  </si>
  <si>
    <t>400-406. PEST CONTROL</t>
  </si>
  <si>
    <t>400-407. CHURCH SECURITY</t>
  </si>
  <si>
    <t>Church Van/Bus</t>
  </si>
  <si>
    <t>500-501. MAINT/FUEL/INSURANCE</t>
  </si>
  <si>
    <t>Miscellaneous</t>
  </si>
  <si>
    <t>600-601. MISCELLANEOUS</t>
  </si>
  <si>
    <t>600-602. GIFTS</t>
  </si>
  <si>
    <t>Adjustments for Reconciliation</t>
  </si>
  <si>
    <t>Mission Ministries</t>
  </si>
  <si>
    <t>701. COOP PROGRAM</t>
  </si>
  <si>
    <t>700-702. SABA 2%</t>
  </si>
  <si>
    <t>700-704. EBC SAMARITAN FUND 2%</t>
  </si>
  <si>
    <t>700-708. SABA MINISTRY CENTER 2%</t>
  </si>
  <si>
    <t>703. DOTHAN RESCUE MISSION</t>
  </si>
  <si>
    <t>705. ADULT MISSION TRIPS</t>
  </si>
  <si>
    <t>706. YOUTH MISSION TRIPS</t>
  </si>
  <si>
    <t>708. GARY PATE MINISTRY</t>
  </si>
  <si>
    <t>709. CITY VIEW CHURCH PLANT</t>
  </si>
  <si>
    <t>Non-Budgeted Expenses</t>
  </si>
  <si>
    <t>23-100 Annie Armstrong Offering</t>
  </si>
  <si>
    <t>5000-2300 Lottie Moon</t>
  </si>
  <si>
    <t>5000-2400 VBS Donations</t>
  </si>
  <si>
    <t xml:space="preserve">5000-2650 Samaritan Fund </t>
  </si>
  <si>
    <t>5000-2865 Men's Ministry</t>
  </si>
  <si>
    <t xml:space="preserve">5000-2920 Bus </t>
  </si>
  <si>
    <t>5000-2995 Shoe Boxes</t>
  </si>
  <si>
    <t>5000-4065 Gutters</t>
  </si>
  <si>
    <t>Expense Summary</t>
  </si>
  <si>
    <t>Totals</t>
  </si>
  <si>
    <t>5000. Non-Budgeted Expenses</t>
  </si>
  <si>
    <t>Total Budgeted/Non Budgeted Expense</t>
  </si>
  <si>
    <t xml:space="preserve">Revenue  </t>
  </si>
  <si>
    <t>Revenue Summary</t>
  </si>
  <si>
    <t>2024 Revenue</t>
  </si>
  <si>
    <t>2025 Revenue</t>
  </si>
  <si>
    <t xml:space="preserve"> 1ST QTR Income</t>
  </si>
  <si>
    <t xml:space="preserve"> 2ND QTR Income</t>
  </si>
  <si>
    <t xml:space="preserve"> 3RD QTR Income</t>
  </si>
  <si>
    <t xml:space="preserve"> 4TH QTR Income</t>
  </si>
  <si>
    <t>YTD Totals</t>
  </si>
  <si>
    <t>Revenue</t>
  </si>
  <si>
    <t>43400. Undesignated Offering</t>
  </si>
  <si>
    <t>1005. Women's Ministry Income</t>
  </si>
  <si>
    <t>1040. Youth Ministry Income</t>
  </si>
  <si>
    <t>1130. Misc Income</t>
  </si>
  <si>
    <t>1150. Childrens Ministry Income</t>
  </si>
  <si>
    <t>43400-03. Christian Education Literature</t>
  </si>
  <si>
    <t>2001 Interest received from Savings</t>
  </si>
  <si>
    <t>3000 Interest</t>
  </si>
  <si>
    <t xml:space="preserve">Designated Funds-Revenue </t>
  </si>
  <si>
    <t>2000-1001 Lottie Moon</t>
  </si>
  <si>
    <t>2000-1016 Annie Armstrong</t>
  </si>
  <si>
    <t>2000-1890 Samaritan Fund</t>
  </si>
  <si>
    <t>2000-1875 Men's Ministry</t>
  </si>
  <si>
    <t>2000-3090 Cemetary Fund Income</t>
  </si>
  <si>
    <t>2000-3095 Bus Income</t>
  </si>
  <si>
    <t>2000-4005 VBS Income</t>
  </si>
  <si>
    <t>2000-4007 Wiregrass Hope</t>
  </si>
  <si>
    <t>Total Income (not including In-Kind Donations)</t>
  </si>
  <si>
    <t>In-Kind Donations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</si>
</sst>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26"/>
      <color rgb="FF000000"/>
      <name val="Calibri"/>
    </font>
    <font>
      <sz val="11"/>
      <name val="Calibri"/>
    </font>
    <font>
      <sz val="28"/>
      <color rgb="FF000000"/>
      <name val="Calibri"/>
    </font>
    <font>
      <b/>
      <sz val="22"/>
      <color theme="1"/>
      <name val="Calibri"/>
    </font>
    <font>
      <b/>
      <sz val="16"/>
      <color rgb="FF44546A"/>
      <name val="Calibri"/>
    </font>
    <font>
      <b/>
      <sz val="13"/>
      <color rgb="FF44546A"/>
      <name val="Calibri"/>
    </font>
    <font>
      <sz val="12"/>
      <color theme="1"/>
      <name val="Calibri"/>
    </font>
    <font>
      <b/>
      <sz val="12"/>
      <color theme="1"/>
      <name val="Calibri"/>
    </font>
    <font>
      <sz val="14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3"/>
      <color rgb="FF44546A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theme="0" tint="-0.249977111117893"/>
        <bgColor rgb="FFC5E0B3"/>
      </patternFill>
    </fill>
  </fills>
  <borders count="86">
    <border>
      <left/>
      <right/>
      <top/>
      <bottom/>
      <diagonal/>
    </border>
    <border>
      <left style="thick">
        <color rgb="FF8EAADB"/>
      </left>
      <right/>
      <top style="thick">
        <color rgb="FF8EAADB"/>
      </top>
      <bottom/>
      <diagonal/>
    </border>
    <border>
      <left/>
      <right/>
      <top style="thick">
        <color rgb="FF8EAADB"/>
      </top>
      <bottom/>
      <diagonal/>
    </border>
    <border>
      <left/>
      <right style="thick">
        <color rgb="FF8EAADB"/>
      </right>
      <top style="thick">
        <color rgb="FF8EAADB"/>
      </top>
      <bottom/>
      <diagonal/>
    </border>
    <border>
      <left style="thick">
        <color rgb="FF8EAADB"/>
      </left>
      <right/>
      <top/>
      <bottom/>
      <diagonal/>
    </border>
    <border>
      <left/>
      <right style="thick">
        <color rgb="FF8EAADB"/>
      </right>
      <top/>
      <bottom/>
      <diagonal/>
    </border>
    <border>
      <left style="thick">
        <color rgb="FF2E75B5"/>
      </left>
      <right/>
      <top style="thick">
        <color rgb="FF2E75B5"/>
      </top>
      <bottom style="thick">
        <color rgb="FF2E75B5"/>
      </bottom>
      <diagonal/>
    </border>
    <border>
      <left/>
      <right/>
      <top style="thick">
        <color rgb="FF2E75B5"/>
      </top>
      <bottom style="thick">
        <color rgb="FF2E75B5"/>
      </bottom>
      <diagonal/>
    </border>
    <border>
      <left/>
      <right style="thick">
        <color rgb="FF2E75B5"/>
      </right>
      <top style="thick">
        <color rgb="FF2E75B5"/>
      </top>
      <bottom style="thick">
        <color rgb="FF2E75B5"/>
      </bottom>
      <diagonal/>
    </border>
    <border>
      <left/>
      <right/>
      <top style="thick">
        <color rgb="FFA1B8E1"/>
      </top>
      <bottom style="thin">
        <color rgb="FFA1B8E1"/>
      </bottom>
      <diagonal/>
    </border>
    <border>
      <left style="thin">
        <color rgb="FFA1B8E1"/>
      </left>
      <right style="thin">
        <color rgb="FFA1B8E1"/>
      </right>
      <top style="thick">
        <color rgb="FFA1B8E1"/>
      </top>
      <bottom style="thin">
        <color rgb="FFA1B8E1"/>
      </bottom>
      <diagonal/>
    </border>
    <border>
      <left/>
      <right style="thin">
        <color rgb="FFA1B8E1"/>
      </right>
      <top style="thin">
        <color rgb="FFA1B8E1"/>
      </top>
      <bottom style="thin">
        <color rgb="FFA1B8E1"/>
      </bottom>
      <diagonal/>
    </border>
    <border>
      <left style="thin">
        <color rgb="FFA1B8E1"/>
      </left>
      <right/>
      <top style="thin">
        <color rgb="FFA1B8E1"/>
      </top>
      <bottom style="thin">
        <color rgb="FFA1B8E1"/>
      </bottom>
      <diagonal/>
    </border>
    <border>
      <left/>
      <right/>
      <top style="thin">
        <color rgb="FFA1B8E1"/>
      </top>
      <bottom style="thin">
        <color rgb="FFA1B8E1"/>
      </bottom>
      <diagonal/>
    </border>
    <border>
      <left style="thin">
        <color rgb="FFA1B8E1"/>
      </left>
      <right style="thin">
        <color rgb="FFA1B8E1"/>
      </right>
      <top style="thin">
        <color rgb="FFA1B8E1"/>
      </top>
      <bottom style="thin">
        <color rgb="FFA1B8E1"/>
      </bottom>
      <diagonal/>
    </border>
    <border>
      <left/>
      <right style="thin">
        <color rgb="FFA1B8E1"/>
      </right>
      <top style="thin">
        <color rgb="FFA1B8E1"/>
      </top>
      <bottom/>
      <diagonal/>
    </border>
    <border>
      <left style="thin">
        <color rgb="FFA1B8E1"/>
      </left>
      <right/>
      <top style="thin">
        <color rgb="FFA1B8E1"/>
      </top>
      <bottom/>
      <diagonal/>
    </border>
    <border>
      <left/>
      <right/>
      <top style="thin">
        <color rgb="FFA1B8E1"/>
      </top>
      <bottom/>
      <diagonal/>
    </border>
    <border>
      <left style="thin">
        <color rgb="FFA1B8E1"/>
      </left>
      <right style="thin">
        <color rgb="FFA1B8E1"/>
      </right>
      <top style="thin">
        <color rgb="FFA1B8E1"/>
      </top>
      <bottom/>
      <diagonal/>
    </border>
    <border>
      <left/>
      <right style="thin">
        <color theme="4"/>
      </right>
      <top style="thin">
        <color rgb="FFBDD6EE"/>
      </top>
      <bottom style="thin">
        <color theme="4"/>
      </bottom>
      <diagonal/>
    </border>
    <border>
      <left style="thin">
        <color theme="4"/>
      </left>
      <right/>
      <top style="thin">
        <color rgb="FFBDD6EE"/>
      </top>
      <bottom style="thin">
        <color theme="4"/>
      </bottom>
      <diagonal/>
    </border>
    <border>
      <left/>
      <right/>
      <top style="thin">
        <color rgb="FFBDD6EE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rgb="FFBDD6EE"/>
      </top>
      <bottom style="thin">
        <color theme="4"/>
      </bottom>
      <diagonal/>
    </border>
    <border>
      <left/>
      <right style="thin">
        <color rgb="FFA1B8E1"/>
      </right>
      <top style="thin">
        <color rgb="FFBDD6EE"/>
      </top>
      <bottom style="thin">
        <color theme="4"/>
      </bottom>
      <diagonal/>
    </border>
    <border>
      <left style="thin">
        <color rgb="FFA1B8E1"/>
      </left>
      <right/>
      <top style="thin">
        <color rgb="FFBDD6EE"/>
      </top>
      <bottom style="thin">
        <color theme="4"/>
      </bottom>
      <diagonal/>
    </border>
    <border>
      <left style="thin">
        <color rgb="FFA1B8E1"/>
      </left>
      <right style="thin">
        <color rgb="FFA1B8E1"/>
      </right>
      <top style="thin">
        <color rgb="FFBDD6EE"/>
      </top>
      <bottom style="thin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A1B8E1"/>
      </right>
      <top style="thin">
        <color rgb="FFA1B8E1"/>
      </top>
      <bottom style="thin">
        <color theme="4"/>
      </bottom>
      <diagonal/>
    </border>
    <border>
      <left style="thin">
        <color rgb="FFA1B8E1"/>
      </left>
      <right/>
      <top style="thin">
        <color rgb="FFA1B8E1"/>
      </top>
      <bottom style="thin">
        <color theme="4"/>
      </bottom>
      <diagonal/>
    </border>
    <border>
      <left/>
      <right/>
      <top style="thin">
        <color rgb="FFA1B8E1"/>
      </top>
      <bottom style="thin">
        <color theme="4"/>
      </bottom>
      <diagonal/>
    </border>
    <border>
      <left style="thin">
        <color rgb="FFA1B8E1"/>
      </left>
      <right style="thin">
        <color rgb="FFA1B8E1"/>
      </right>
      <top style="thin">
        <color rgb="FFA1B8E1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double">
        <color theme="4"/>
      </top>
      <bottom/>
      <diagonal/>
    </border>
    <border>
      <left style="thick">
        <color rgb="FF8EAADB"/>
      </left>
      <right/>
      <top/>
      <bottom style="thick">
        <color rgb="FF8EAADB"/>
      </bottom>
      <diagonal/>
    </border>
    <border>
      <left/>
      <right/>
      <top style="thin">
        <color theme="4"/>
      </top>
      <bottom style="thick">
        <color rgb="FF8EAADB"/>
      </bottom>
      <diagonal/>
    </border>
    <border>
      <left style="dotted">
        <color theme="4"/>
      </left>
      <right/>
      <top style="thin">
        <color theme="4"/>
      </top>
      <bottom style="thick">
        <color rgb="FF8EAADB"/>
      </bottom>
      <diagonal/>
    </border>
    <border>
      <left/>
      <right style="thick">
        <color rgb="FF8EAADB"/>
      </right>
      <top/>
      <bottom style="thick">
        <color rgb="FF8EAADB"/>
      </bottom>
      <diagonal/>
    </border>
    <border>
      <left/>
      <right style="thin">
        <color rgb="FFA1B8E1"/>
      </right>
      <top style="thick">
        <color rgb="FFA1B8E1"/>
      </top>
      <bottom style="thin">
        <color theme="4"/>
      </bottom>
      <diagonal/>
    </border>
    <border>
      <left style="thin">
        <color rgb="FFA1B8E1"/>
      </left>
      <right/>
      <top style="thick">
        <color rgb="FFA1B8E1"/>
      </top>
      <bottom style="thin">
        <color theme="4"/>
      </bottom>
      <diagonal/>
    </border>
    <border>
      <left/>
      <right/>
      <top style="thick">
        <color rgb="FFA1B8E1"/>
      </top>
      <bottom style="thin">
        <color theme="4"/>
      </bottom>
      <diagonal/>
    </border>
    <border>
      <left style="thin">
        <color rgb="FFA1B8E1"/>
      </left>
      <right style="thin">
        <color rgb="FFA1B8E1"/>
      </right>
      <top style="thick">
        <color rgb="FFA1B8E1"/>
      </top>
      <bottom style="thin">
        <color theme="4"/>
      </bottom>
      <diagonal/>
    </border>
    <border>
      <left style="dotted">
        <color theme="4"/>
      </left>
      <right/>
      <top style="thin">
        <color theme="4"/>
      </top>
      <bottom style="double">
        <color theme="4"/>
      </bottom>
      <diagonal/>
    </border>
    <border>
      <left/>
      <right style="thin">
        <color rgb="FFA1B8E1"/>
      </right>
      <top/>
      <bottom style="thin">
        <color rgb="FFA1B8E1"/>
      </bottom>
      <diagonal/>
    </border>
    <border>
      <left style="thin">
        <color rgb="FFA1B8E1"/>
      </left>
      <right/>
      <top/>
      <bottom style="thin">
        <color rgb="FFA1B8E1"/>
      </bottom>
      <diagonal/>
    </border>
    <border>
      <left/>
      <right/>
      <top/>
      <bottom style="thin">
        <color rgb="FFA1B8E1"/>
      </bottom>
      <diagonal/>
    </border>
    <border>
      <left style="thin">
        <color rgb="FFA1B8E1"/>
      </left>
      <right style="thin">
        <color rgb="FFA1B8E1"/>
      </right>
      <top/>
      <bottom style="thin">
        <color rgb="FFA1B8E1"/>
      </bottom>
      <diagonal/>
    </border>
    <border>
      <left/>
      <right/>
      <top/>
      <bottom style="thick">
        <color rgb="FFA1B8E1"/>
      </bottom>
      <diagonal/>
    </border>
    <border>
      <left/>
      <right style="thin">
        <color rgb="FFA1B8E1"/>
      </right>
      <top style="thick">
        <color rgb="FFA1B8E1"/>
      </top>
      <bottom style="thin">
        <color rgb="FFA1B8E1"/>
      </bottom>
      <diagonal/>
    </border>
    <border>
      <left style="thin">
        <color rgb="FFA1B8E1"/>
      </left>
      <right/>
      <top style="thick">
        <color rgb="FFA1B8E1"/>
      </top>
      <bottom style="thin">
        <color rgb="FFA1B8E1"/>
      </bottom>
      <diagonal/>
    </border>
    <border>
      <left/>
      <right/>
      <top/>
      <bottom/>
      <diagonal/>
    </border>
    <border>
      <left/>
      <right/>
      <top/>
      <bottom style="thick">
        <color rgb="FF8EAADB"/>
      </bottom>
      <diagonal/>
    </border>
    <border>
      <left/>
      <right style="thick">
        <color theme="3"/>
      </right>
      <top style="thick">
        <color rgb="FF8EAADB"/>
      </top>
      <bottom/>
      <diagonal/>
    </border>
    <border>
      <left/>
      <right style="thick">
        <color theme="3"/>
      </right>
      <top/>
      <bottom/>
      <diagonal/>
    </border>
    <border>
      <left style="dotted">
        <color theme="4"/>
      </left>
      <right style="thick">
        <color theme="3"/>
      </right>
      <top/>
      <bottom style="thick">
        <color rgb="FFA1B8E1"/>
      </bottom>
      <diagonal/>
    </border>
    <border>
      <left style="dotted">
        <color rgb="FF8EAADB"/>
      </left>
      <right style="thick">
        <color theme="3"/>
      </right>
      <top style="thick">
        <color rgb="FFA1B8E1"/>
      </top>
      <bottom style="thin">
        <color rgb="FFA1B8E1"/>
      </bottom>
      <diagonal/>
    </border>
    <border>
      <left style="dotted">
        <color rgb="FF8EAADB"/>
      </left>
      <right style="thick">
        <color theme="3"/>
      </right>
      <top style="thin">
        <color rgb="FFA1B8E1"/>
      </top>
      <bottom style="thin">
        <color rgb="FFA1B8E1"/>
      </bottom>
      <diagonal/>
    </border>
    <border>
      <left style="dotted">
        <color rgb="FF8EAADB"/>
      </left>
      <right style="thick">
        <color theme="3"/>
      </right>
      <top style="thin">
        <color rgb="FFA1B8E1"/>
      </top>
      <bottom/>
      <diagonal/>
    </border>
    <border>
      <left style="dotted">
        <color rgb="FF8EAADB"/>
      </left>
      <right style="thick">
        <color theme="3"/>
      </right>
      <top style="thin">
        <color rgb="FFBDD6EE"/>
      </top>
      <bottom style="thin">
        <color theme="4"/>
      </bottom>
      <diagonal/>
    </border>
    <border>
      <left/>
      <right style="thick">
        <color theme="3"/>
      </right>
      <top style="thin">
        <color theme="4"/>
      </top>
      <bottom style="double">
        <color theme="4"/>
      </bottom>
      <diagonal/>
    </border>
    <border>
      <left style="dotted">
        <color rgb="FFA1B8E1"/>
      </left>
      <right style="thick">
        <color theme="3"/>
      </right>
      <top style="thin">
        <color rgb="FFBDD6EE"/>
      </top>
      <bottom style="thin">
        <color theme="4"/>
      </bottom>
      <diagonal/>
    </border>
    <border>
      <left style="dotted">
        <color rgb="FF8EAADB"/>
      </left>
      <right style="thick">
        <color theme="3"/>
      </right>
      <top style="thin">
        <color rgb="FFA1B8E1"/>
      </top>
      <bottom style="thin">
        <color theme="4"/>
      </bottom>
      <diagonal/>
    </border>
    <border>
      <left style="dotted">
        <color rgb="FF8EAADB"/>
      </left>
      <right style="thick">
        <color theme="3"/>
      </right>
      <top style="thin">
        <color theme="4"/>
      </top>
      <bottom/>
      <diagonal/>
    </border>
    <border>
      <left style="dotted">
        <color rgb="FF8EAADB"/>
      </left>
      <right style="thick">
        <color theme="3"/>
      </right>
      <top/>
      <bottom style="thick">
        <color rgb="FFA1B8E1"/>
      </bottom>
      <diagonal/>
    </border>
    <border>
      <left style="dotted">
        <color rgb="FF8EAADB"/>
      </left>
      <right style="thick">
        <color theme="3"/>
      </right>
      <top style="thin">
        <color theme="4"/>
      </top>
      <bottom style="thick">
        <color rgb="FF8EAADB"/>
      </bottom>
      <diagonal/>
    </border>
    <border>
      <left style="dotted">
        <color rgb="FF8EAADB"/>
      </left>
      <right style="thick">
        <color theme="3"/>
      </right>
      <top style="thick">
        <color rgb="FFA1B8E1"/>
      </top>
      <bottom style="thin">
        <color theme="4"/>
      </bottom>
      <diagonal/>
    </border>
    <border>
      <left style="dotted">
        <color rgb="FF8EAADB"/>
      </left>
      <right style="thick">
        <color theme="3"/>
      </right>
      <top style="thin">
        <color theme="4"/>
      </top>
      <bottom style="double">
        <color theme="4"/>
      </bottom>
      <diagonal/>
    </border>
    <border>
      <left style="dotted">
        <color rgb="FF8EAADB"/>
      </left>
      <right style="thick">
        <color theme="3"/>
      </right>
      <top/>
      <bottom style="thin">
        <color rgb="FFA1B8E1"/>
      </bottom>
      <diagonal/>
    </border>
    <border>
      <left/>
      <right style="thick">
        <color theme="3"/>
      </right>
      <top/>
      <bottom style="thick">
        <color rgb="FFA1B8E1"/>
      </bottom>
      <diagonal/>
    </border>
    <border>
      <left style="thin">
        <color rgb="FFA1B8E1"/>
      </left>
      <right style="thick">
        <color theme="3"/>
      </right>
      <top style="thick">
        <color rgb="FFA1B8E1"/>
      </top>
      <bottom style="thin">
        <color rgb="FFA1B8E1"/>
      </bottom>
      <diagonal/>
    </border>
    <border>
      <left style="thin">
        <color rgb="FFA1B8E1"/>
      </left>
      <right style="thick">
        <color theme="3"/>
      </right>
      <top style="thin">
        <color rgb="FFA1B8E1"/>
      </top>
      <bottom style="thin">
        <color rgb="FFA1B8E1"/>
      </bottom>
      <diagonal/>
    </border>
    <border>
      <left style="thin">
        <color rgb="FFA1B8E1"/>
      </left>
      <right style="thick">
        <color theme="3"/>
      </right>
      <top style="thin">
        <color rgb="FFA1B8E1"/>
      </top>
      <bottom/>
      <diagonal/>
    </border>
    <border>
      <left/>
      <right style="thick">
        <color theme="3"/>
      </right>
      <top/>
      <bottom style="thick">
        <color rgb="FF8EAADB"/>
      </bottom>
      <diagonal/>
    </border>
    <border>
      <left/>
      <right style="mediumDashed">
        <color theme="1"/>
      </right>
      <top style="thick">
        <color rgb="FF8EAADB"/>
      </top>
      <bottom/>
      <diagonal/>
    </border>
    <border>
      <left/>
      <right style="mediumDashed">
        <color theme="1"/>
      </right>
      <top/>
      <bottom/>
      <diagonal/>
    </border>
    <border>
      <left/>
      <right style="mediumDashed">
        <color theme="1"/>
      </right>
      <top/>
      <bottom style="thick">
        <color rgb="FFA1B8E1"/>
      </bottom>
      <diagonal/>
    </border>
    <border>
      <left/>
      <right style="mediumDashed">
        <color theme="1"/>
      </right>
      <top style="thick">
        <color rgb="FFA1B8E1"/>
      </top>
      <bottom style="thin">
        <color rgb="FFA1B8E1"/>
      </bottom>
      <diagonal/>
    </border>
    <border>
      <left/>
      <right style="mediumDashed">
        <color theme="1"/>
      </right>
      <top style="thin">
        <color rgb="FFA1B8E1"/>
      </top>
      <bottom style="thin">
        <color rgb="FFA1B8E1"/>
      </bottom>
      <diagonal/>
    </border>
    <border>
      <left/>
      <right style="mediumDashed">
        <color theme="1"/>
      </right>
      <top style="thin">
        <color rgb="FFA1B8E1"/>
      </top>
      <bottom/>
      <diagonal/>
    </border>
    <border>
      <left/>
      <right style="mediumDashed">
        <color theme="1"/>
      </right>
      <top style="thin">
        <color rgb="FFBDD6EE"/>
      </top>
      <bottom style="thin">
        <color theme="4"/>
      </bottom>
      <diagonal/>
    </border>
    <border>
      <left/>
      <right style="mediumDashed">
        <color theme="1"/>
      </right>
      <top style="thin">
        <color theme="4"/>
      </top>
      <bottom style="double">
        <color theme="4"/>
      </bottom>
      <diagonal/>
    </border>
    <border>
      <left/>
      <right style="mediumDashed">
        <color theme="1"/>
      </right>
      <top style="thin">
        <color rgb="FFA1B8E1"/>
      </top>
      <bottom style="thin">
        <color theme="4"/>
      </bottom>
      <diagonal/>
    </border>
    <border>
      <left/>
      <right style="mediumDashed">
        <color theme="1"/>
      </right>
      <top style="thin">
        <color theme="4"/>
      </top>
      <bottom/>
      <diagonal/>
    </border>
    <border>
      <left/>
      <right style="mediumDashed">
        <color theme="1"/>
      </right>
      <top style="thin">
        <color theme="4"/>
      </top>
      <bottom style="thick">
        <color rgb="FF8EAADB"/>
      </bottom>
      <diagonal/>
    </border>
    <border>
      <left/>
      <right style="mediumDashed">
        <color theme="1"/>
      </right>
      <top style="thick">
        <color rgb="FFA1B8E1"/>
      </top>
      <bottom style="thin">
        <color theme="4"/>
      </bottom>
      <diagonal/>
    </border>
    <border>
      <left/>
      <right style="mediumDashed">
        <color theme="1"/>
      </right>
      <top/>
      <bottom style="thin">
        <color rgb="FFA1B8E1"/>
      </bottom>
      <diagonal/>
    </border>
    <border>
      <left/>
      <right style="mediumDashed">
        <color theme="1"/>
      </right>
      <top/>
      <bottom style="thick">
        <color rgb="FF8EAADB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9" fontId="1" fillId="0" borderId="2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/>
    <xf numFmtId="9" fontId="1" fillId="0" borderId="0" xfId="0" applyNumberFormat="1" applyFont="1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43" fontId="1" fillId="0" borderId="9" xfId="0" applyNumberFormat="1" applyFont="1" applyBorder="1"/>
    <xf numFmtId="43" fontId="1" fillId="0" borderId="10" xfId="0" applyNumberFormat="1" applyFont="1" applyBorder="1"/>
    <xf numFmtId="9" fontId="1" fillId="0" borderId="10" xfId="0" applyNumberFormat="1" applyFont="1" applyBorder="1"/>
    <xf numFmtId="0" fontId="1" fillId="0" borderId="11" xfId="0" applyFont="1" applyBorder="1"/>
    <xf numFmtId="43" fontId="1" fillId="0" borderId="12" xfId="0" applyNumberFormat="1" applyFont="1" applyBorder="1"/>
    <xf numFmtId="43" fontId="1" fillId="0" borderId="13" xfId="0" applyNumberFormat="1" applyFont="1" applyBorder="1"/>
    <xf numFmtId="43" fontId="1" fillId="0" borderId="11" xfId="0" applyNumberFormat="1" applyFont="1" applyBorder="1"/>
    <xf numFmtId="43" fontId="1" fillId="0" borderId="14" xfId="0" applyNumberFormat="1" applyFont="1" applyBorder="1"/>
    <xf numFmtId="9" fontId="1" fillId="0" borderId="12" xfId="0" applyNumberFormat="1" applyFont="1" applyBorder="1"/>
    <xf numFmtId="0" fontId="1" fillId="0" borderId="15" xfId="0" applyFont="1" applyBorder="1"/>
    <xf numFmtId="43" fontId="1" fillId="0" borderId="16" xfId="0" applyNumberFormat="1" applyFont="1" applyBorder="1"/>
    <xf numFmtId="43" fontId="1" fillId="0" borderId="17" xfId="0" applyNumberFormat="1" applyFont="1" applyBorder="1"/>
    <xf numFmtId="43" fontId="1" fillId="0" borderId="15" xfId="0" applyNumberFormat="1" applyFont="1" applyBorder="1"/>
    <xf numFmtId="43" fontId="1" fillId="0" borderId="18" xfId="0" applyNumberFormat="1" applyFont="1" applyBorder="1"/>
    <xf numFmtId="9" fontId="1" fillId="0" borderId="16" xfId="0" applyNumberFormat="1" applyFont="1" applyBorder="1"/>
    <xf numFmtId="0" fontId="1" fillId="0" borderId="19" xfId="0" applyFont="1" applyBorder="1"/>
    <xf numFmtId="43" fontId="1" fillId="0" borderId="20" xfId="0" applyNumberFormat="1" applyFont="1" applyBorder="1"/>
    <xf numFmtId="43" fontId="1" fillId="0" borderId="21" xfId="0" applyNumberFormat="1" applyFont="1" applyBorder="1"/>
    <xf numFmtId="43" fontId="1" fillId="0" borderId="22" xfId="0" applyNumberFormat="1" applyFont="1" applyBorder="1"/>
    <xf numFmtId="9" fontId="1" fillId="0" borderId="20" xfId="0" applyNumberFormat="1" applyFont="1" applyBorder="1"/>
    <xf numFmtId="0" fontId="8" fillId="0" borderId="4" xfId="0" applyFont="1" applyBorder="1"/>
    <xf numFmtId="0" fontId="8" fillId="0" borderId="5" xfId="0" applyFont="1" applyBorder="1"/>
    <xf numFmtId="0" fontId="1" fillId="0" borderId="23" xfId="0" applyFont="1" applyBorder="1"/>
    <xf numFmtId="43" fontId="1" fillId="0" borderId="24" xfId="0" applyNumberFormat="1" applyFont="1" applyBorder="1"/>
    <xf numFmtId="43" fontId="1" fillId="0" borderId="25" xfId="0" applyNumberFormat="1" applyFont="1" applyBorder="1"/>
    <xf numFmtId="0" fontId="10" fillId="0" borderId="4" xfId="0" applyFont="1" applyBorder="1"/>
    <xf numFmtId="0" fontId="10" fillId="0" borderId="5" xfId="0" applyFont="1" applyBorder="1"/>
    <xf numFmtId="0" fontId="1" fillId="0" borderId="27" xfId="0" applyFont="1" applyBorder="1"/>
    <xf numFmtId="43" fontId="1" fillId="0" borderId="28" xfId="0" applyNumberFormat="1" applyFont="1" applyBorder="1"/>
    <xf numFmtId="43" fontId="1" fillId="0" borderId="29" xfId="0" applyNumberFormat="1" applyFont="1" applyBorder="1"/>
    <xf numFmtId="43" fontId="1" fillId="0" borderId="30" xfId="0" applyNumberFormat="1" applyFont="1" applyBorder="1"/>
    <xf numFmtId="9" fontId="1" fillId="0" borderId="28" xfId="0" applyNumberFormat="1" applyFont="1" applyBorder="1"/>
    <xf numFmtId="0" fontId="12" fillId="3" borderId="31" xfId="0" applyFont="1" applyFill="1" applyBorder="1"/>
    <xf numFmtId="43" fontId="12" fillId="3" borderId="31" xfId="0" applyNumberFormat="1" applyFont="1" applyFill="1" applyBorder="1"/>
    <xf numFmtId="9" fontId="12" fillId="3" borderId="31" xfId="0" applyNumberFormat="1" applyFont="1" applyFill="1" applyBorder="1"/>
    <xf numFmtId="0" fontId="1" fillId="0" borderId="32" xfId="0" applyFont="1" applyBorder="1"/>
    <xf numFmtId="0" fontId="1" fillId="0" borderId="33" xfId="0" applyFont="1" applyBorder="1"/>
    <xf numFmtId="0" fontId="12" fillId="3" borderId="34" xfId="0" applyFont="1" applyFill="1" applyBorder="1"/>
    <xf numFmtId="43" fontId="12" fillId="3" borderId="34" xfId="0" applyNumberFormat="1" applyFont="1" applyFill="1" applyBorder="1"/>
    <xf numFmtId="43" fontId="12" fillId="3" borderId="35" xfId="0" applyNumberFormat="1" applyFont="1" applyFill="1" applyBorder="1"/>
    <xf numFmtId="9" fontId="12" fillId="3" borderId="34" xfId="0" applyNumberFormat="1" applyFont="1" applyFill="1" applyBorder="1"/>
    <xf numFmtId="0" fontId="1" fillId="0" borderId="36" xfId="0" applyFont="1" applyBorder="1"/>
    <xf numFmtId="0" fontId="1" fillId="0" borderId="37" xfId="0" applyFont="1" applyBorder="1"/>
    <xf numFmtId="43" fontId="1" fillId="0" borderId="38" xfId="0" applyNumberFormat="1" applyFont="1" applyBorder="1"/>
    <xf numFmtId="43" fontId="1" fillId="0" borderId="39" xfId="0" applyNumberFormat="1" applyFont="1" applyBorder="1"/>
    <xf numFmtId="43" fontId="1" fillId="0" borderId="40" xfId="0" applyNumberFormat="1" applyFont="1" applyBorder="1"/>
    <xf numFmtId="43" fontId="12" fillId="3" borderId="41" xfId="0" applyNumberFormat="1" applyFont="1" applyFill="1" applyBorder="1"/>
    <xf numFmtId="0" fontId="12" fillId="0" borderId="0" xfId="0" applyFont="1"/>
    <xf numFmtId="43" fontId="12" fillId="0" borderId="0" xfId="0" applyNumberFormat="1" applyFont="1"/>
    <xf numFmtId="9" fontId="12" fillId="0" borderId="0" xfId="0" applyNumberFormat="1" applyFont="1"/>
    <xf numFmtId="0" fontId="1" fillId="0" borderId="42" xfId="0" applyFont="1" applyBorder="1"/>
    <xf numFmtId="43" fontId="1" fillId="0" borderId="43" xfId="0" applyNumberFormat="1" applyFont="1" applyBorder="1"/>
    <xf numFmtId="43" fontId="1" fillId="0" borderId="44" xfId="0" applyNumberFormat="1" applyFont="1" applyBorder="1"/>
    <xf numFmtId="43" fontId="1" fillId="0" borderId="45" xfId="0" applyNumberFormat="1" applyFont="1" applyBorder="1"/>
    <xf numFmtId="9" fontId="1" fillId="0" borderId="43" xfId="0" applyNumberFormat="1" applyFont="1" applyBorder="1"/>
    <xf numFmtId="0" fontId="7" fillId="0" borderId="46" xfId="0" applyFont="1" applyBorder="1" applyAlignment="1">
      <alignment wrapText="1"/>
    </xf>
    <xf numFmtId="9" fontId="7" fillId="0" borderId="46" xfId="0" applyNumberFormat="1" applyFont="1" applyBorder="1" applyAlignment="1">
      <alignment wrapText="1"/>
    </xf>
    <xf numFmtId="0" fontId="12" fillId="2" borderId="47" xfId="0" applyFont="1" applyFill="1" applyBorder="1"/>
    <xf numFmtId="43" fontId="1" fillId="2" borderId="10" xfId="0" applyNumberFormat="1" applyFont="1" applyFill="1" applyBorder="1"/>
    <xf numFmtId="9" fontId="1" fillId="2" borderId="10" xfId="0" applyNumberFormat="1" applyFont="1" applyFill="1" applyBorder="1"/>
    <xf numFmtId="43" fontId="1" fillId="2" borderId="48" xfId="0" applyNumberFormat="1" applyFont="1" applyFill="1" applyBorder="1"/>
    <xf numFmtId="9" fontId="1" fillId="0" borderId="18" xfId="0" applyNumberFormat="1" applyFont="1" applyBorder="1"/>
    <xf numFmtId="9" fontId="1" fillId="0" borderId="14" xfId="0" applyNumberFormat="1" applyFont="1" applyBorder="1"/>
    <xf numFmtId="43" fontId="11" fillId="3" borderId="41" xfId="0" applyNumberFormat="1" applyFont="1" applyFill="1" applyBorder="1"/>
    <xf numFmtId="0" fontId="10" fillId="0" borderId="0" xfId="0" applyFont="1"/>
    <xf numFmtId="0" fontId="11" fillId="0" borderId="4" xfId="0" applyFont="1" applyBorder="1"/>
    <xf numFmtId="0" fontId="11" fillId="2" borderId="49" xfId="0" applyFont="1" applyFill="1" applyBorder="1"/>
    <xf numFmtId="43" fontId="11" fillId="2" borderId="49" xfId="0" applyNumberFormat="1" applyFont="1" applyFill="1" applyBorder="1"/>
    <xf numFmtId="9" fontId="11" fillId="2" borderId="49" xfId="0" applyNumberFormat="1" applyFont="1" applyFill="1" applyBorder="1"/>
    <xf numFmtId="0" fontId="11" fillId="0" borderId="5" xfId="0" applyFont="1" applyBorder="1"/>
    <xf numFmtId="0" fontId="11" fillId="0" borderId="0" xfId="0" applyFont="1"/>
    <xf numFmtId="0" fontId="1" fillId="0" borderId="50" xfId="0" applyFont="1" applyBorder="1"/>
    <xf numFmtId="9" fontId="1" fillId="0" borderId="50" xfId="0" applyNumberFormat="1" applyFont="1" applyBorder="1"/>
    <xf numFmtId="43" fontId="9" fillId="3" borderId="26" xfId="0" applyNumberFormat="1" applyFont="1" applyFill="1" applyBorder="1"/>
    <xf numFmtId="43" fontId="11" fillId="3" borderId="26" xfId="0" applyNumberFormat="1" applyFont="1" applyFill="1" applyBorder="1"/>
    <xf numFmtId="0" fontId="7" fillId="2" borderId="46" xfId="0" applyFont="1" applyFill="1" applyBorder="1" applyAlignment="1">
      <alignment wrapText="1"/>
    </xf>
    <xf numFmtId="43" fontId="12" fillId="3" borderId="26" xfId="0" applyNumberFormat="1" applyFont="1" applyFill="1" applyBorder="1"/>
    <xf numFmtId="0" fontId="1" fillId="0" borderId="49" xfId="0" applyFont="1" applyBorder="1"/>
    <xf numFmtId="43" fontId="12" fillId="0" borderId="49" xfId="0" applyNumberFormat="1" applyFont="1" applyBorder="1"/>
    <xf numFmtId="43" fontId="1" fillId="2" borderId="47" xfId="0" applyNumberFormat="1" applyFont="1" applyFill="1" applyBorder="1"/>
    <xf numFmtId="0" fontId="0" fillId="0" borderId="49" xfId="0" applyBorder="1"/>
    <xf numFmtId="0" fontId="1" fillId="0" borderId="51" xfId="0" applyFont="1" applyBorder="1"/>
    <xf numFmtId="0" fontId="1" fillId="0" borderId="52" xfId="0" applyFont="1" applyBorder="1"/>
    <xf numFmtId="0" fontId="7" fillId="2" borderId="53" xfId="0" applyFont="1" applyFill="1" applyBorder="1" applyAlignment="1">
      <alignment wrapText="1"/>
    </xf>
    <xf numFmtId="43" fontId="1" fillId="0" borderId="54" xfId="0" applyNumberFormat="1" applyFont="1" applyBorder="1"/>
    <xf numFmtId="43" fontId="1" fillId="0" borderId="55" xfId="0" applyNumberFormat="1" applyFont="1" applyBorder="1"/>
    <xf numFmtId="43" fontId="1" fillId="0" borderId="56" xfId="0" applyNumberFormat="1" applyFont="1" applyBorder="1"/>
    <xf numFmtId="43" fontId="1" fillId="0" borderId="57" xfId="0" applyNumberFormat="1" applyFont="1" applyBorder="1"/>
    <xf numFmtId="43" fontId="9" fillId="3" borderId="58" xfId="0" applyNumberFormat="1" applyFont="1" applyFill="1" applyBorder="1"/>
    <xf numFmtId="43" fontId="1" fillId="0" borderId="59" xfId="0" applyNumberFormat="1" applyFont="1" applyBorder="1"/>
    <xf numFmtId="43" fontId="11" fillId="3" borderId="58" xfId="0" applyNumberFormat="1" applyFont="1" applyFill="1" applyBorder="1"/>
    <xf numFmtId="43" fontId="1" fillId="0" borderId="60" xfId="0" applyNumberFormat="1" applyFont="1" applyBorder="1"/>
    <xf numFmtId="43" fontId="12" fillId="3" borderId="61" xfId="0" applyNumberFormat="1" applyFont="1" applyFill="1" applyBorder="1"/>
    <xf numFmtId="0" fontId="7" fillId="2" borderId="62" xfId="0" applyFont="1" applyFill="1" applyBorder="1" applyAlignment="1">
      <alignment wrapText="1"/>
    </xf>
    <xf numFmtId="43" fontId="12" fillId="3" borderId="58" xfId="0" applyNumberFormat="1" applyFont="1" applyFill="1" applyBorder="1"/>
    <xf numFmtId="43" fontId="12" fillId="3" borderId="63" xfId="0" applyNumberFormat="1" applyFont="1" applyFill="1" applyBorder="1"/>
    <xf numFmtId="43" fontId="1" fillId="0" borderId="64" xfId="0" applyNumberFormat="1" applyFont="1" applyBorder="1"/>
    <xf numFmtId="43" fontId="12" fillId="3" borderId="65" xfId="0" applyNumberFormat="1" applyFont="1" applyFill="1" applyBorder="1"/>
    <xf numFmtId="43" fontId="12" fillId="0" borderId="52" xfId="0" applyNumberFormat="1" applyFont="1" applyBorder="1"/>
    <xf numFmtId="43" fontId="1" fillId="0" borderId="66" xfId="0" applyNumberFormat="1" applyFont="1" applyBorder="1"/>
    <xf numFmtId="43" fontId="1" fillId="2" borderId="68" xfId="0" applyNumberFormat="1" applyFont="1" applyFill="1" applyBorder="1"/>
    <xf numFmtId="43" fontId="1" fillId="0" borderId="69" xfId="0" applyNumberFormat="1" applyFont="1" applyBorder="1"/>
    <xf numFmtId="43" fontId="1" fillId="0" borderId="70" xfId="0" applyNumberFormat="1" applyFont="1" applyBorder="1"/>
    <xf numFmtId="43" fontId="11" fillId="2" borderId="52" xfId="0" applyNumberFormat="1" applyFont="1" applyFill="1" applyBorder="1"/>
    <xf numFmtId="0" fontId="1" fillId="0" borderId="71" xfId="0" applyFont="1" applyBorder="1"/>
    <xf numFmtId="0" fontId="0" fillId="0" borderId="52" xfId="0" applyBorder="1"/>
    <xf numFmtId="0" fontId="13" fillId="0" borderId="67" xfId="0" applyFont="1" applyBorder="1" applyAlignment="1">
      <alignment wrapText="1"/>
    </xf>
    <xf numFmtId="43" fontId="1" fillId="0" borderId="47" xfId="0" applyNumberFormat="1" applyFont="1" applyBorder="1"/>
    <xf numFmtId="43" fontId="1" fillId="0" borderId="19" xfId="0" applyNumberFormat="1" applyFont="1" applyBorder="1"/>
    <xf numFmtId="43" fontId="1" fillId="0" borderId="23" xfId="0" applyNumberFormat="1" applyFont="1" applyBorder="1"/>
    <xf numFmtId="43" fontId="1" fillId="0" borderId="27" xfId="0" applyNumberFormat="1" applyFont="1" applyBorder="1"/>
    <xf numFmtId="43" fontId="1" fillId="0" borderId="37" xfId="0" applyNumberFormat="1" applyFont="1" applyBorder="1"/>
    <xf numFmtId="43" fontId="1" fillId="0" borderId="42" xfId="0" applyNumberFormat="1" applyFont="1" applyBorder="1"/>
    <xf numFmtId="0" fontId="7" fillId="4" borderId="53" xfId="0" applyFont="1" applyFill="1" applyBorder="1" applyAlignment="1">
      <alignment wrapText="1"/>
    </xf>
    <xf numFmtId="0" fontId="7" fillId="4" borderId="46" xfId="0" applyFont="1" applyFill="1" applyBorder="1" applyAlignment="1">
      <alignment wrapText="1"/>
    </xf>
    <xf numFmtId="0" fontId="1" fillId="0" borderId="72" xfId="0" applyFont="1" applyBorder="1" applyAlignment="1">
      <alignment horizontal="center"/>
    </xf>
    <xf numFmtId="0" fontId="7" fillId="2" borderId="74" xfId="0" applyFont="1" applyFill="1" applyBorder="1" applyAlignment="1">
      <alignment horizontal="center" wrapText="1"/>
    </xf>
    <xf numFmtId="43" fontId="1" fillId="0" borderId="75" xfId="0" applyNumberFormat="1" applyFont="1" applyBorder="1" applyAlignment="1">
      <alignment horizontal="center"/>
    </xf>
    <xf numFmtId="43" fontId="1" fillId="0" borderId="76" xfId="0" applyNumberFormat="1" applyFont="1" applyBorder="1" applyAlignment="1">
      <alignment horizontal="center"/>
    </xf>
    <xf numFmtId="43" fontId="1" fillId="0" borderId="80" xfId="0" applyNumberFormat="1" applyFont="1" applyBorder="1" applyAlignment="1">
      <alignment horizontal="center"/>
    </xf>
    <xf numFmtId="43" fontId="12" fillId="3" borderId="81" xfId="0" applyNumberFormat="1" applyFont="1" applyFill="1" applyBorder="1" applyAlignment="1">
      <alignment horizontal="center"/>
    </xf>
    <xf numFmtId="43" fontId="12" fillId="3" borderId="79" xfId="0" applyNumberFormat="1" applyFont="1" applyFill="1" applyBorder="1" applyAlignment="1">
      <alignment horizontal="center"/>
    </xf>
    <xf numFmtId="0" fontId="1" fillId="0" borderId="73" xfId="0" applyFont="1" applyBorder="1" applyAlignment="1">
      <alignment horizontal="center"/>
    </xf>
    <xf numFmtId="43" fontId="12" fillId="3" borderId="82" xfId="0" applyNumberFormat="1" applyFont="1" applyFill="1" applyBorder="1" applyAlignment="1">
      <alignment horizontal="center"/>
    </xf>
    <xf numFmtId="43" fontId="1" fillId="0" borderId="83" xfId="0" applyNumberFormat="1" applyFont="1" applyBorder="1" applyAlignment="1">
      <alignment horizontal="center"/>
    </xf>
    <xf numFmtId="43" fontId="12" fillId="0" borderId="73" xfId="0" applyNumberFormat="1" applyFont="1" applyBorder="1" applyAlignment="1">
      <alignment horizontal="center"/>
    </xf>
    <xf numFmtId="43" fontId="1" fillId="0" borderId="84" xfId="0" applyNumberFormat="1" applyFont="1" applyBorder="1" applyAlignment="1">
      <alignment horizontal="center"/>
    </xf>
    <xf numFmtId="0" fontId="7" fillId="4" borderId="74" xfId="0" applyFont="1" applyFill="1" applyBorder="1" applyAlignment="1">
      <alignment horizontal="center" wrapText="1"/>
    </xf>
    <xf numFmtId="43" fontId="1" fillId="0" borderId="77" xfId="0" applyNumberFormat="1" applyFont="1" applyBorder="1" applyAlignment="1">
      <alignment horizontal="center"/>
    </xf>
    <xf numFmtId="43" fontId="1" fillId="0" borderId="78" xfId="0" applyNumberFormat="1" applyFont="1" applyBorder="1" applyAlignment="1">
      <alignment horizontal="center"/>
    </xf>
    <xf numFmtId="43" fontId="9" fillId="3" borderId="79" xfId="0" applyNumberFormat="1" applyFont="1" applyFill="1" applyBorder="1" applyAlignment="1">
      <alignment horizontal="center"/>
    </xf>
    <xf numFmtId="43" fontId="11" fillId="3" borderId="79" xfId="0" applyNumberFormat="1" applyFont="1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7" fillId="0" borderId="74" xfId="0" applyFont="1" applyBorder="1" applyAlignment="1">
      <alignment horizontal="center" wrapText="1"/>
    </xf>
    <xf numFmtId="43" fontId="1" fillId="2" borderId="75" xfId="0" applyNumberFormat="1" applyFont="1" applyFill="1" applyBorder="1" applyAlignment="1">
      <alignment horizontal="center"/>
    </xf>
    <xf numFmtId="43" fontId="11" fillId="2" borderId="73" xfId="0" applyNumberFormat="1" applyFont="1" applyFill="1" applyBorder="1" applyAlignment="1">
      <alignment horizontal="center"/>
    </xf>
    <xf numFmtId="0" fontId="1" fillId="0" borderId="85" xfId="0" applyFont="1" applyBorder="1" applyAlignment="1">
      <alignment horizontal="center"/>
    </xf>
    <xf numFmtId="0" fontId="0" fillId="0" borderId="73" xfId="0" applyBorder="1" applyAlignment="1">
      <alignment horizontal="center"/>
    </xf>
    <xf numFmtId="0" fontId="7" fillId="2" borderId="46" xfId="0" applyFont="1" applyFill="1" applyBorder="1"/>
    <xf numFmtId="9" fontId="7" fillId="2" borderId="46" xfId="0" applyNumberFormat="1" applyFont="1" applyFill="1" applyBorder="1" applyAlignment="1">
      <alignment wrapText="1"/>
    </xf>
    <xf numFmtId="0" fontId="1" fillId="0" borderId="47" xfId="0" applyFont="1" applyBorder="1"/>
    <xf numFmtId="43" fontId="1" fillId="0" borderId="48" xfId="0" applyNumberFormat="1" applyFont="1" applyBorder="1"/>
    <xf numFmtId="9" fontId="1" fillId="0" borderId="48" xfId="0" applyNumberFormat="1" applyFont="1" applyBorder="1"/>
    <xf numFmtId="0" fontId="12" fillId="3" borderId="26" xfId="0" applyFont="1" applyFill="1" applyBorder="1"/>
    <xf numFmtId="9" fontId="12" fillId="3" borderId="26" xfId="0" applyNumberFormat="1" applyFont="1" applyFill="1" applyBorder="1"/>
    <xf numFmtId="0" fontId="6" fillId="4" borderId="46" xfId="0" applyFont="1" applyFill="1" applyBorder="1" applyAlignment="1">
      <alignment wrapText="1"/>
    </xf>
    <xf numFmtId="9" fontId="7" fillId="4" borderId="46" xfId="0" applyNumberFormat="1" applyFont="1" applyFill="1" applyBorder="1" applyAlignment="1">
      <alignment wrapText="1"/>
    </xf>
    <xf numFmtId="0" fontId="9" fillId="3" borderId="26" xfId="0" applyFont="1" applyFill="1" applyBorder="1"/>
    <xf numFmtId="9" fontId="9" fillId="3" borderId="26" xfId="0" applyNumberFormat="1" applyFont="1" applyFill="1" applyBorder="1"/>
    <xf numFmtId="0" fontId="11" fillId="3" borderId="26" xfId="0" applyFont="1" applyFill="1" applyBorder="1"/>
    <xf numFmtId="9" fontId="11" fillId="3" borderId="26" xfId="0" applyNumberFormat="1" applyFont="1" applyFill="1" applyBorder="1"/>
    <xf numFmtId="0" fontId="13" fillId="0" borderId="46" xfId="0" applyFont="1" applyBorder="1" applyAlignment="1">
      <alignment wrapText="1"/>
    </xf>
    <xf numFmtId="43" fontId="1" fillId="2" borderId="9" xfId="0" applyNumberFormat="1" applyFont="1" applyFill="1" applyBorder="1"/>
    <xf numFmtId="0" fontId="2" fillId="2" borderId="49" xfId="0" applyFont="1" applyFill="1" applyBorder="1" applyAlignment="1">
      <alignment horizontal="center"/>
    </xf>
    <xf numFmtId="0" fontId="3" fillId="0" borderId="49" xfId="0" applyFont="1" applyBorder="1"/>
    <xf numFmtId="0" fontId="4" fillId="2" borderId="49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0"/>
  <sheetViews>
    <sheetView tabSelected="1" topLeftCell="B1" zoomScale="90" zoomScaleNormal="90" workbookViewId="0">
      <selection activeCell="B23" sqref="B23"/>
    </sheetView>
  </sheetViews>
  <sheetFormatPr defaultColWidth="14.390625" defaultRowHeight="15" customHeight="1" x14ac:dyDescent="0.2"/>
  <cols>
    <col min="1" max="1" width="2.6875" customWidth="1"/>
    <col min="2" max="2" width="53.671875" bestFit="1" customWidth="1"/>
    <col min="3" max="3" width="18.6953125" bestFit="1" customWidth="1"/>
    <col min="4" max="4" width="21.1171875" customWidth="1"/>
    <col min="5" max="5" width="20.4453125" style="116" customWidth="1"/>
    <col min="6" max="6" width="20.4453125" style="91" hidden="1" customWidth="1"/>
    <col min="7" max="7" width="16.0078125" style="148" customWidth="1"/>
    <col min="8" max="8" width="20.04296875" style="91" customWidth="1"/>
    <col min="9" max="9" width="17.484375" hidden="1" customWidth="1"/>
    <col min="10" max="10" width="18.0234375" hidden="1" customWidth="1"/>
    <col min="11" max="11" width="19.1015625" hidden="1" customWidth="1"/>
    <col min="12" max="12" width="16.0078125" customWidth="1"/>
    <col min="13" max="13" width="19.1015625" customWidth="1"/>
    <col min="14" max="14" width="16.0078125" customWidth="1"/>
    <col min="15" max="15" width="2.6875" customWidth="1"/>
    <col min="16" max="29" width="8.609375" customWidth="1"/>
  </cols>
  <sheetData>
    <row r="1" spans="1:15" ht="3.75" customHeight="1" x14ac:dyDescent="0.2">
      <c r="A1" s="1"/>
      <c r="B1" s="2"/>
      <c r="C1" s="2"/>
      <c r="D1" s="2"/>
      <c r="E1" s="92"/>
      <c r="F1" s="2"/>
      <c r="G1" s="126"/>
      <c r="H1" s="2"/>
      <c r="I1" s="2"/>
      <c r="J1" s="2"/>
      <c r="K1" s="2"/>
      <c r="L1" s="2"/>
      <c r="M1" s="3"/>
      <c r="N1" s="2"/>
      <c r="O1" s="4"/>
    </row>
    <row r="2" spans="1:15" ht="33" x14ac:dyDescent="0.45">
      <c r="A2" s="5"/>
      <c r="B2" s="164" t="s">
        <v>0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6"/>
    </row>
    <row r="3" spans="1:15" ht="37.5" thickBot="1" x14ac:dyDescent="0.55000000000000004">
      <c r="A3" s="5"/>
      <c r="B3" s="166">
        <v>2026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6"/>
    </row>
    <row r="4" spans="1:15" ht="30.75" thickTop="1" thickBot="1" x14ac:dyDescent="0.45">
      <c r="A4" s="5"/>
      <c r="B4" s="167" t="s">
        <v>1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  <c r="O4" s="6"/>
    </row>
    <row r="5" spans="1:15" ht="49.5" customHeight="1" thickTop="1" thickBot="1" x14ac:dyDescent="0.3">
      <c r="A5" s="5"/>
      <c r="B5" s="149" t="s">
        <v>2</v>
      </c>
      <c r="C5" s="86" t="s">
        <v>3</v>
      </c>
      <c r="D5" s="86" t="s">
        <v>4</v>
      </c>
      <c r="E5" s="94" t="s">
        <v>5</v>
      </c>
      <c r="F5" s="86"/>
      <c r="G5" s="127" t="s">
        <v>6</v>
      </c>
      <c r="H5" s="86" t="s">
        <v>7</v>
      </c>
      <c r="I5" s="86" t="s">
        <v>8</v>
      </c>
      <c r="J5" s="86" t="s">
        <v>9</v>
      </c>
      <c r="K5" s="86" t="s">
        <v>10</v>
      </c>
      <c r="L5" s="86" t="s">
        <v>11</v>
      </c>
      <c r="M5" s="150" t="s">
        <v>12</v>
      </c>
      <c r="N5" s="86" t="s">
        <v>13</v>
      </c>
      <c r="O5" s="6"/>
    </row>
    <row r="6" spans="1:15" x14ac:dyDescent="0.2">
      <c r="A6" s="5"/>
      <c r="B6" s="151" t="s">
        <v>14</v>
      </c>
      <c r="C6" s="152">
        <v>33234</v>
      </c>
      <c r="D6" s="11">
        <v>46320.659999999996</v>
      </c>
      <c r="E6" s="95">
        <v>27857.61</v>
      </c>
      <c r="F6" s="11"/>
      <c r="G6" s="128"/>
      <c r="H6" s="118">
        <v>0</v>
      </c>
      <c r="I6" s="12"/>
      <c r="J6" s="12"/>
      <c r="K6" s="12"/>
      <c r="L6" s="12">
        <f t="shared" ref="L6:L13" si="0">SUM(H6:K6)</f>
        <v>0</v>
      </c>
      <c r="M6" s="153" t="e">
        <f t="shared" ref="M6:M13" si="1">L6/G6</f>
        <v>#DIV/0!</v>
      </c>
      <c r="N6" s="152">
        <f t="shared" ref="N6:N12" si="2">G6-H6-I6-J6-K6</f>
        <v>0</v>
      </c>
      <c r="O6" s="6"/>
    </row>
    <row r="7" spans="1:15" x14ac:dyDescent="0.2">
      <c r="A7" s="5"/>
      <c r="B7" s="14" t="s">
        <v>15</v>
      </c>
      <c r="C7" s="15">
        <v>21209</v>
      </c>
      <c r="D7" s="16">
        <v>8807.2200000000012</v>
      </c>
      <c r="E7" s="96">
        <v>0</v>
      </c>
      <c r="F7" s="16"/>
      <c r="G7" s="129"/>
      <c r="H7" s="17">
        <v>0</v>
      </c>
      <c r="I7" s="18"/>
      <c r="J7" s="18"/>
      <c r="K7" s="18"/>
      <c r="L7" s="18">
        <f t="shared" si="0"/>
        <v>0</v>
      </c>
      <c r="M7" s="19" t="e">
        <f t="shared" si="1"/>
        <v>#DIV/0!</v>
      </c>
      <c r="N7" s="15">
        <f t="shared" si="2"/>
        <v>0</v>
      </c>
      <c r="O7" s="6"/>
    </row>
    <row r="8" spans="1:15" x14ac:dyDescent="0.2">
      <c r="A8" s="5"/>
      <c r="B8" s="14" t="s">
        <v>16</v>
      </c>
      <c r="C8" s="15">
        <v>6075</v>
      </c>
      <c r="D8" s="16">
        <v>8875.1</v>
      </c>
      <c r="E8" s="96">
        <v>9100</v>
      </c>
      <c r="F8" s="16"/>
      <c r="G8" s="129"/>
      <c r="H8" s="17">
        <v>2275</v>
      </c>
      <c r="I8" s="18"/>
      <c r="J8" s="18"/>
      <c r="K8" s="18"/>
      <c r="L8" s="18">
        <f t="shared" si="0"/>
        <v>2275</v>
      </c>
      <c r="M8" s="19" t="e">
        <f t="shared" si="1"/>
        <v>#DIV/0!</v>
      </c>
      <c r="N8" s="15">
        <f t="shared" si="2"/>
        <v>-2275</v>
      </c>
      <c r="O8" s="6"/>
    </row>
    <row r="9" spans="1:15" x14ac:dyDescent="0.2">
      <c r="A9" s="5"/>
      <c r="B9" s="14" t="s">
        <v>17</v>
      </c>
      <c r="C9" s="15">
        <v>14678</v>
      </c>
      <c r="D9" s="16">
        <v>1955.45</v>
      </c>
      <c r="E9" s="96">
        <v>0</v>
      </c>
      <c r="F9" s="16"/>
      <c r="G9" s="129"/>
      <c r="H9" s="17">
        <v>0</v>
      </c>
      <c r="I9" s="18"/>
      <c r="J9" s="18"/>
      <c r="K9" s="18"/>
      <c r="L9" s="18">
        <f t="shared" si="0"/>
        <v>0</v>
      </c>
      <c r="M9" s="19" t="e">
        <f t="shared" si="1"/>
        <v>#DIV/0!</v>
      </c>
      <c r="N9" s="15">
        <f t="shared" si="2"/>
        <v>0</v>
      </c>
      <c r="O9" s="6"/>
    </row>
    <row r="10" spans="1:15" x14ac:dyDescent="0.2">
      <c r="A10" s="5"/>
      <c r="B10" s="14" t="s">
        <v>18</v>
      </c>
      <c r="C10" s="15">
        <v>15868</v>
      </c>
      <c r="D10" s="16">
        <v>17865.54</v>
      </c>
      <c r="E10" s="96">
        <v>18200</v>
      </c>
      <c r="F10" s="16"/>
      <c r="G10" s="129"/>
      <c r="H10" s="17">
        <v>5750</v>
      </c>
      <c r="I10" s="18"/>
      <c r="J10" s="18"/>
      <c r="K10" s="18"/>
      <c r="L10" s="18">
        <f t="shared" si="0"/>
        <v>5750</v>
      </c>
      <c r="M10" s="19" t="e">
        <f t="shared" si="1"/>
        <v>#DIV/0!</v>
      </c>
      <c r="N10" s="15">
        <f t="shared" si="2"/>
        <v>-5750</v>
      </c>
      <c r="O10" s="6"/>
    </row>
    <row r="11" spans="1:15" x14ac:dyDescent="0.2">
      <c r="A11" s="5"/>
      <c r="B11" s="14" t="s">
        <v>19</v>
      </c>
      <c r="C11" s="15">
        <v>7692</v>
      </c>
      <c r="D11" s="16">
        <v>6550.51</v>
      </c>
      <c r="E11" s="96">
        <v>1012.8499999999999</v>
      </c>
      <c r="F11" s="16"/>
      <c r="G11" s="129"/>
      <c r="H11" s="17">
        <v>174.04</v>
      </c>
      <c r="I11" s="18"/>
      <c r="J11" s="18"/>
      <c r="K11" s="18"/>
      <c r="L11" s="18">
        <f t="shared" si="0"/>
        <v>174.04</v>
      </c>
      <c r="M11" s="19" t="e">
        <f t="shared" si="1"/>
        <v>#DIV/0!</v>
      </c>
      <c r="N11" s="15">
        <f t="shared" si="2"/>
        <v>-174.04</v>
      </c>
      <c r="O11" s="6"/>
    </row>
    <row r="12" spans="1:15" x14ac:dyDescent="0.2">
      <c r="A12" s="5"/>
      <c r="B12" s="38" t="s">
        <v>20</v>
      </c>
      <c r="C12" s="39">
        <v>2700</v>
      </c>
      <c r="D12" s="40">
        <v>3502.62</v>
      </c>
      <c r="E12" s="102">
        <v>0</v>
      </c>
      <c r="F12" s="40"/>
      <c r="G12" s="130"/>
      <c r="H12" s="121">
        <v>0</v>
      </c>
      <c r="I12" s="41"/>
      <c r="J12" s="41"/>
      <c r="K12" s="41"/>
      <c r="L12" s="41">
        <f t="shared" si="0"/>
        <v>0</v>
      </c>
      <c r="M12" s="42" t="e">
        <f t="shared" si="1"/>
        <v>#DIV/0!</v>
      </c>
      <c r="N12" s="39">
        <f t="shared" si="2"/>
        <v>0</v>
      </c>
      <c r="O12" s="6"/>
    </row>
    <row r="13" spans="1:15" x14ac:dyDescent="0.2">
      <c r="A13" s="5"/>
      <c r="B13" s="43" t="s">
        <v>21</v>
      </c>
      <c r="C13" s="44">
        <f>SUM(C6:C12)</f>
        <v>101456</v>
      </c>
      <c r="D13" s="44">
        <v>93877.1</v>
      </c>
      <c r="E13" s="103">
        <f t="shared" ref="E13" si="3">SUM(E6:E12)</f>
        <v>56170.46</v>
      </c>
      <c r="F13" s="44"/>
      <c r="G13" s="131">
        <f t="shared" ref="G13:K13" si="4">SUM(G6:G12)</f>
        <v>0</v>
      </c>
      <c r="H13" s="44">
        <f t="shared" si="4"/>
        <v>8199.0400000000009</v>
      </c>
      <c r="I13" s="44">
        <f t="shared" si="4"/>
        <v>0</v>
      </c>
      <c r="J13" s="44">
        <f t="shared" si="4"/>
        <v>0</v>
      </c>
      <c r="K13" s="44">
        <f t="shared" si="4"/>
        <v>0</v>
      </c>
      <c r="L13" s="44">
        <f t="shared" si="0"/>
        <v>8199.0400000000009</v>
      </c>
      <c r="M13" s="45" t="e">
        <f t="shared" si="1"/>
        <v>#DIV/0!</v>
      </c>
      <c r="N13" s="44">
        <f>SUM(N6:N12)</f>
        <v>-8199.0400000000009</v>
      </c>
      <c r="O13" s="6"/>
    </row>
    <row r="14" spans="1:15" x14ac:dyDescent="0.2">
      <c r="A14" s="1"/>
      <c r="B14" s="2"/>
      <c r="C14" s="2"/>
      <c r="D14" s="2"/>
      <c r="E14" s="92"/>
      <c r="F14" s="2"/>
      <c r="G14" s="126"/>
      <c r="H14" s="2"/>
      <c r="I14" s="2"/>
      <c r="J14" s="2"/>
      <c r="K14" s="2"/>
      <c r="L14" s="2"/>
      <c r="M14" s="3"/>
      <c r="N14" s="2"/>
      <c r="O14" s="4"/>
    </row>
    <row r="15" spans="1:15" ht="36.75" customHeight="1" x14ac:dyDescent="0.25">
      <c r="A15" s="5"/>
      <c r="B15" s="149" t="s">
        <v>22</v>
      </c>
      <c r="C15" s="86" t="s">
        <v>3</v>
      </c>
      <c r="D15" s="86" t="s">
        <v>4</v>
      </c>
      <c r="E15" s="104" t="s">
        <v>5</v>
      </c>
      <c r="F15" s="86"/>
      <c r="G15" s="127" t="s">
        <v>6</v>
      </c>
      <c r="H15" s="86" t="s">
        <v>7</v>
      </c>
      <c r="I15" s="86" t="s">
        <v>8</v>
      </c>
      <c r="J15" s="86" t="s">
        <v>9</v>
      </c>
      <c r="K15" s="86" t="s">
        <v>10</v>
      </c>
      <c r="L15" s="86" t="s">
        <v>11</v>
      </c>
      <c r="M15" s="150" t="s">
        <v>12</v>
      </c>
      <c r="N15" s="86" t="s">
        <v>13</v>
      </c>
      <c r="O15" s="6"/>
    </row>
    <row r="16" spans="1:15" x14ac:dyDescent="0.2">
      <c r="A16" s="5"/>
      <c r="B16" s="151" t="s">
        <v>23</v>
      </c>
      <c r="C16" s="152">
        <v>1003</v>
      </c>
      <c r="D16" s="11">
        <v>0</v>
      </c>
      <c r="E16" s="95">
        <v>0</v>
      </c>
      <c r="F16" s="11"/>
      <c r="G16" s="128"/>
      <c r="H16" s="118">
        <v>0</v>
      </c>
      <c r="I16" s="12"/>
      <c r="J16" s="12"/>
      <c r="K16" s="12"/>
      <c r="L16" s="12">
        <f t="shared" ref="L16:L26" si="5">SUM(H16:K16)</f>
        <v>0</v>
      </c>
      <c r="M16" s="153" t="e">
        <f t="shared" ref="M16:M26" si="6">L16/G16</f>
        <v>#DIV/0!</v>
      </c>
      <c r="N16" s="152">
        <f t="shared" ref="N16:N25" si="7">G16-H16-I16-J16-K16</f>
        <v>0</v>
      </c>
      <c r="O16" s="6"/>
    </row>
    <row r="17" spans="1:15" x14ac:dyDescent="0.2">
      <c r="A17" s="5"/>
      <c r="B17" s="14" t="s">
        <v>24</v>
      </c>
      <c r="C17" s="15">
        <v>5060</v>
      </c>
      <c r="D17" s="16">
        <v>6832.0700000000015</v>
      </c>
      <c r="E17" s="96">
        <v>639.25</v>
      </c>
      <c r="F17" s="16"/>
      <c r="G17" s="129"/>
      <c r="H17" s="17">
        <v>0</v>
      </c>
      <c r="I17" s="18"/>
      <c r="J17" s="18"/>
      <c r="K17" s="18"/>
      <c r="L17" s="18">
        <f t="shared" si="5"/>
        <v>0</v>
      </c>
      <c r="M17" s="19" t="e">
        <f t="shared" si="6"/>
        <v>#DIV/0!</v>
      </c>
      <c r="N17" s="15">
        <f t="shared" si="7"/>
        <v>0</v>
      </c>
      <c r="O17" s="6"/>
    </row>
    <row r="18" spans="1:15" x14ac:dyDescent="0.2">
      <c r="A18" s="5"/>
      <c r="B18" s="14" t="s">
        <v>25</v>
      </c>
      <c r="C18" s="15">
        <v>1280</v>
      </c>
      <c r="D18" s="16">
        <v>779.49</v>
      </c>
      <c r="E18" s="96">
        <v>0</v>
      </c>
      <c r="F18" s="16"/>
      <c r="G18" s="129"/>
      <c r="H18" s="17">
        <v>0</v>
      </c>
      <c r="I18" s="18"/>
      <c r="J18" s="18"/>
      <c r="K18" s="18"/>
      <c r="L18" s="18">
        <f t="shared" si="5"/>
        <v>0</v>
      </c>
      <c r="M18" s="19" t="e">
        <f t="shared" si="6"/>
        <v>#DIV/0!</v>
      </c>
      <c r="N18" s="15">
        <f t="shared" si="7"/>
        <v>0</v>
      </c>
      <c r="O18" s="6"/>
    </row>
    <row r="19" spans="1:15" x14ac:dyDescent="0.2">
      <c r="A19" s="5"/>
      <c r="B19" s="14" t="s">
        <v>26</v>
      </c>
      <c r="C19" s="15">
        <v>0</v>
      </c>
      <c r="D19" s="16">
        <v>384.75</v>
      </c>
      <c r="E19" s="96">
        <v>1180.75</v>
      </c>
      <c r="F19" s="16"/>
      <c r="G19" s="129"/>
      <c r="H19" s="17">
        <v>158.75</v>
      </c>
      <c r="I19" s="18"/>
      <c r="J19" s="18"/>
      <c r="K19" s="18"/>
      <c r="L19" s="18">
        <f t="shared" si="5"/>
        <v>158.75</v>
      </c>
      <c r="M19" s="19" t="e">
        <f t="shared" si="6"/>
        <v>#DIV/0!</v>
      </c>
      <c r="N19" s="15">
        <f t="shared" si="7"/>
        <v>-158.75</v>
      </c>
      <c r="O19" s="6"/>
    </row>
    <row r="20" spans="1:15" x14ac:dyDescent="0.2">
      <c r="A20" s="5"/>
      <c r="B20" s="14" t="s">
        <v>27</v>
      </c>
      <c r="C20" s="15">
        <v>1355</v>
      </c>
      <c r="D20" s="16">
        <v>1568.17</v>
      </c>
      <c r="E20" s="96">
        <v>0</v>
      </c>
      <c r="F20" s="16"/>
      <c r="G20" s="129"/>
      <c r="H20" s="17">
        <v>0</v>
      </c>
      <c r="I20" s="18"/>
      <c r="J20" s="18"/>
      <c r="K20" s="18"/>
      <c r="L20" s="18">
        <f t="shared" si="5"/>
        <v>0</v>
      </c>
      <c r="M20" s="19" t="e">
        <f t="shared" si="6"/>
        <v>#DIV/0!</v>
      </c>
      <c r="N20" s="15">
        <f t="shared" si="7"/>
        <v>0</v>
      </c>
      <c r="O20" s="6"/>
    </row>
    <row r="21" spans="1:15" x14ac:dyDescent="0.2">
      <c r="A21" s="5"/>
      <c r="B21" s="14" t="s">
        <v>28</v>
      </c>
      <c r="C21" s="15">
        <v>515</v>
      </c>
      <c r="D21" s="16">
        <v>0</v>
      </c>
      <c r="E21" s="96">
        <v>2250</v>
      </c>
      <c r="F21" s="16"/>
      <c r="G21" s="129"/>
      <c r="H21" s="17">
        <v>0</v>
      </c>
      <c r="I21" s="18"/>
      <c r="J21" s="18"/>
      <c r="K21" s="18"/>
      <c r="L21" s="18">
        <f t="shared" si="5"/>
        <v>0</v>
      </c>
      <c r="M21" s="19" t="e">
        <f t="shared" si="6"/>
        <v>#DIV/0!</v>
      </c>
      <c r="N21" s="15">
        <f t="shared" si="7"/>
        <v>0</v>
      </c>
      <c r="O21" s="6"/>
    </row>
    <row r="22" spans="1:15" x14ac:dyDescent="0.2">
      <c r="A22" s="5"/>
      <c r="B22" s="14" t="s">
        <v>29</v>
      </c>
      <c r="C22" s="15">
        <v>854</v>
      </c>
      <c r="D22" s="16">
        <v>0</v>
      </c>
      <c r="E22" s="96">
        <v>0</v>
      </c>
      <c r="F22" s="16"/>
      <c r="G22" s="129"/>
      <c r="H22" s="17">
        <v>0</v>
      </c>
      <c r="I22" s="18"/>
      <c r="J22" s="18"/>
      <c r="K22" s="18"/>
      <c r="L22" s="18">
        <f t="shared" si="5"/>
        <v>0</v>
      </c>
      <c r="M22" s="19" t="e">
        <f t="shared" si="6"/>
        <v>#DIV/0!</v>
      </c>
      <c r="N22" s="15">
        <f t="shared" si="7"/>
        <v>0</v>
      </c>
      <c r="O22" s="6"/>
    </row>
    <row r="23" spans="1:15" x14ac:dyDescent="0.2">
      <c r="A23" s="5"/>
      <c r="B23" s="20" t="s">
        <v>30</v>
      </c>
      <c r="C23" s="15">
        <v>1216</v>
      </c>
      <c r="D23" s="16">
        <v>543</v>
      </c>
      <c r="E23" s="96">
        <v>572</v>
      </c>
      <c r="F23" s="16"/>
      <c r="G23" s="129"/>
      <c r="H23" s="23">
        <v>0</v>
      </c>
      <c r="I23" s="24"/>
      <c r="J23" s="24"/>
      <c r="K23" s="24"/>
      <c r="L23" s="18">
        <f t="shared" si="5"/>
        <v>0</v>
      </c>
      <c r="M23" s="19" t="e">
        <f t="shared" si="6"/>
        <v>#DIV/0!</v>
      </c>
      <c r="N23" s="15">
        <f t="shared" si="7"/>
        <v>0</v>
      </c>
      <c r="O23" s="6"/>
    </row>
    <row r="24" spans="1:15" x14ac:dyDescent="0.2">
      <c r="A24" s="5"/>
      <c r="B24" s="38" t="s">
        <v>31</v>
      </c>
      <c r="C24" s="39">
        <v>606</v>
      </c>
      <c r="D24" s="40">
        <v>181.42</v>
      </c>
      <c r="E24" s="102">
        <v>135.37</v>
      </c>
      <c r="F24" s="40"/>
      <c r="G24" s="130"/>
      <c r="H24" s="121">
        <v>0</v>
      </c>
      <c r="I24" s="41"/>
      <c r="J24" s="41"/>
      <c r="K24" s="41"/>
      <c r="L24" s="41">
        <f t="shared" si="5"/>
        <v>0</v>
      </c>
      <c r="M24" s="42" t="e">
        <f t="shared" si="6"/>
        <v>#DIV/0!</v>
      </c>
      <c r="N24" s="39">
        <f t="shared" si="7"/>
        <v>0</v>
      </c>
      <c r="O24" s="6"/>
    </row>
    <row r="25" spans="1:15" x14ac:dyDescent="0.2">
      <c r="A25" s="5"/>
      <c r="B25" s="14" t="s">
        <v>32</v>
      </c>
      <c r="C25" s="15">
        <v>4779</v>
      </c>
      <c r="D25" s="16">
        <v>3548.56</v>
      </c>
      <c r="E25" s="96">
        <v>502.14</v>
      </c>
      <c r="F25" s="16"/>
      <c r="G25" s="129"/>
      <c r="H25" s="17">
        <v>174.32</v>
      </c>
      <c r="I25" s="18"/>
      <c r="J25" s="18"/>
      <c r="K25" s="18"/>
      <c r="L25" s="18">
        <f t="shared" si="5"/>
        <v>174.32</v>
      </c>
      <c r="M25" s="19" t="e">
        <f t="shared" si="6"/>
        <v>#DIV/0!</v>
      </c>
      <c r="N25" s="15">
        <f t="shared" si="7"/>
        <v>-174.32</v>
      </c>
      <c r="O25" s="6"/>
    </row>
    <row r="26" spans="1:15" x14ac:dyDescent="0.2">
      <c r="A26" s="5"/>
      <c r="B26" s="154" t="s">
        <v>21</v>
      </c>
      <c r="C26" s="87">
        <f>SUM(C16:C25)</f>
        <v>16668</v>
      </c>
      <c r="D26" s="87">
        <v>13837.460000000001</v>
      </c>
      <c r="E26" s="105">
        <f t="shared" ref="E26" si="8">SUM(E16:E25)</f>
        <v>5279.51</v>
      </c>
      <c r="F26" s="87"/>
      <c r="G26" s="132">
        <f t="shared" ref="G26:K26" si="9">SUM(G16:G25)</f>
        <v>0</v>
      </c>
      <c r="H26" s="87">
        <f t="shared" si="9"/>
        <v>333.07</v>
      </c>
      <c r="I26" s="87">
        <f t="shared" si="9"/>
        <v>0</v>
      </c>
      <c r="J26" s="87">
        <f t="shared" si="9"/>
        <v>0</v>
      </c>
      <c r="K26" s="87">
        <f t="shared" si="9"/>
        <v>0</v>
      </c>
      <c r="L26" s="87">
        <f t="shared" si="5"/>
        <v>333.07</v>
      </c>
      <c r="M26" s="155" t="e">
        <f t="shared" si="6"/>
        <v>#DIV/0!</v>
      </c>
      <c r="N26" s="87">
        <f>SUM(N16:N25)</f>
        <v>-333.07</v>
      </c>
      <c r="O26" s="6"/>
    </row>
    <row r="27" spans="1:15" x14ac:dyDescent="0.2">
      <c r="A27" s="5"/>
      <c r="B27" s="7"/>
      <c r="C27" s="7"/>
      <c r="D27" s="7"/>
      <c r="E27" s="93"/>
      <c r="F27" s="88"/>
      <c r="G27" s="133"/>
      <c r="H27" s="88"/>
      <c r="I27" s="7"/>
      <c r="J27" s="7"/>
      <c r="K27" s="7"/>
      <c r="L27" s="7"/>
      <c r="M27" s="8"/>
      <c r="N27" s="7"/>
      <c r="O27" s="6"/>
    </row>
    <row r="28" spans="1:15" ht="37.5" customHeight="1" x14ac:dyDescent="0.25">
      <c r="A28" s="5"/>
      <c r="B28" s="149" t="s">
        <v>33</v>
      </c>
      <c r="C28" s="86" t="s">
        <v>3</v>
      </c>
      <c r="D28" s="86" t="s">
        <v>4</v>
      </c>
      <c r="E28" s="104" t="s">
        <v>5</v>
      </c>
      <c r="F28" s="86"/>
      <c r="G28" s="127" t="s">
        <v>6</v>
      </c>
      <c r="H28" s="86" t="s">
        <v>7</v>
      </c>
      <c r="I28" s="86" t="s">
        <v>8</v>
      </c>
      <c r="J28" s="86" t="s">
        <v>9</v>
      </c>
      <c r="K28" s="86" t="s">
        <v>10</v>
      </c>
      <c r="L28" s="86" t="s">
        <v>11</v>
      </c>
      <c r="M28" s="150" t="s">
        <v>12</v>
      </c>
      <c r="N28" s="86" t="s">
        <v>13</v>
      </c>
      <c r="O28" s="6"/>
    </row>
    <row r="29" spans="1:15" x14ac:dyDescent="0.2">
      <c r="A29" s="5"/>
      <c r="B29" s="151" t="s">
        <v>34</v>
      </c>
      <c r="C29" s="152">
        <v>4275</v>
      </c>
      <c r="D29" s="11">
        <v>2955.1099999999997</v>
      </c>
      <c r="E29" s="95">
        <v>3004.2400000000002</v>
      </c>
      <c r="F29" s="11"/>
      <c r="G29" s="128"/>
      <c r="H29" s="118">
        <v>748.74</v>
      </c>
      <c r="I29" s="12"/>
      <c r="J29" s="12"/>
      <c r="K29" s="12"/>
      <c r="L29" s="12">
        <f t="shared" ref="L29:L38" si="10">SUM(H29:K29)</f>
        <v>748.74</v>
      </c>
      <c r="M29" s="153" t="e">
        <f>L29/G29</f>
        <v>#DIV/0!</v>
      </c>
      <c r="N29" s="152">
        <f t="shared" ref="N29:N37" si="11">G29-H29-I29-J29-K29</f>
        <v>-748.74</v>
      </c>
      <c r="O29" s="6"/>
    </row>
    <row r="30" spans="1:15" x14ac:dyDescent="0.2">
      <c r="A30" s="5"/>
      <c r="B30" s="38" t="s">
        <v>35</v>
      </c>
      <c r="C30" s="39">
        <v>500</v>
      </c>
      <c r="D30" s="40">
        <v>0</v>
      </c>
      <c r="E30" s="102">
        <v>750</v>
      </c>
      <c r="F30" s="40"/>
      <c r="G30" s="130"/>
      <c r="H30" s="121">
        <v>650</v>
      </c>
      <c r="I30" s="41"/>
      <c r="J30" s="41"/>
      <c r="K30" s="41"/>
      <c r="L30" s="41">
        <f t="shared" si="10"/>
        <v>650</v>
      </c>
      <c r="M30" s="42" t="e">
        <f>L30/G30</f>
        <v>#DIV/0!</v>
      </c>
      <c r="N30" s="39">
        <f t="shared" si="11"/>
        <v>-650</v>
      </c>
      <c r="O30" s="6"/>
    </row>
    <row r="31" spans="1:15" x14ac:dyDescent="0.2">
      <c r="A31" s="5"/>
      <c r="B31" s="14" t="s">
        <v>36</v>
      </c>
      <c r="C31" s="15">
        <v>7036</v>
      </c>
      <c r="D31" s="16">
        <v>5365.68</v>
      </c>
      <c r="E31" s="96">
        <v>3750.8</v>
      </c>
      <c r="F31" s="16"/>
      <c r="G31" s="129"/>
      <c r="H31" s="17">
        <v>1634.16</v>
      </c>
      <c r="I31" s="18"/>
      <c r="J31" s="18"/>
      <c r="K31" s="18"/>
      <c r="L31" s="18">
        <f t="shared" si="10"/>
        <v>1634.16</v>
      </c>
      <c r="M31" s="19" t="e">
        <f>L31/G31</f>
        <v>#DIV/0!</v>
      </c>
      <c r="N31" s="15">
        <f t="shared" si="11"/>
        <v>-1634.16</v>
      </c>
      <c r="O31" s="6"/>
    </row>
    <row r="32" spans="1:15" x14ac:dyDescent="0.2">
      <c r="A32" s="5"/>
      <c r="B32" s="14" t="s">
        <v>37</v>
      </c>
      <c r="C32" s="15">
        <v>4551</v>
      </c>
      <c r="D32" s="16">
        <v>6770.7200000000012</v>
      </c>
      <c r="E32" s="96">
        <v>2156.35</v>
      </c>
      <c r="F32" s="16"/>
      <c r="G32" s="129"/>
      <c r="H32" s="17">
        <v>722.16</v>
      </c>
      <c r="I32" s="18"/>
      <c r="J32" s="18"/>
      <c r="K32" s="18"/>
      <c r="L32" s="18">
        <f t="shared" si="10"/>
        <v>722.16</v>
      </c>
      <c r="M32" s="19" t="e">
        <f>L32/G32</f>
        <v>#DIV/0!</v>
      </c>
      <c r="N32" s="15">
        <f t="shared" si="11"/>
        <v>-722.16</v>
      </c>
      <c r="O32" s="6"/>
    </row>
    <row r="33" spans="1:15" x14ac:dyDescent="0.2">
      <c r="A33" s="5"/>
      <c r="B33" s="14" t="s">
        <v>38</v>
      </c>
      <c r="C33" s="15">
        <v>2187</v>
      </c>
      <c r="D33" s="16">
        <v>886.76</v>
      </c>
      <c r="E33" s="96">
        <v>1300.93</v>
      </c>
      <c r="F33" s="16"/>
      <c r="G33" s="129"/>
      <c r="H33" s="17">
        <v>275.32</v>
      </c>
      <c r="I33" s="18"/>
      <c r="J33" s="18"/>
      <c r="K33" s="18"/>
      <c r="L33" s="18">
        <f t="shared" si="10"/>
        <v>275.32</v>
      </c>
      <c r="M33" s="19" t="e">
        <f>L33/G33</f>
        <v>#DIV/0!</v>
      </c>
      <c r="N33" s="15">
        <f t="shared" si="11"/>
        <v>-275.32</v>
      </c>
      <c r="O33" s="6"/>
    </row>
    <row r="34" spans="1:15" x14ac:dyDescent="0.2">
      <c r="A34" s="5"/>
      <c r="B34" s="14" t="s">
        <v>39</v>
      </c>
      <c r="C34" s="15">
        <v>409</v>
      </c>
      <c r="D34" s="16">
        <v>0</v>
      </c>
      <c r="E34" s="96">
        <v>0</v>
      </c>
      <c r="F34" s="16"/>
      <c r="G34" s="129"/>
      <c r="H34" s="17">
        <v>0</v>
      </c>
      <c r="I34" s="18"/>
      <c r="J34" s="18"/>
      <c r="K34" s="18"/>
      <c r="L34" s="18">
        <f t="shared" si="10"/>
        <v>0</v>
      </c>
      <c r="M34" s="19" t="e">
        <f t="shared" ref="M34:M37" si="12">L34/G34</f>
        <v>#DIV/0!</v>
      </c>
      <c r="N34" s="15">
        <f t="shared" si="11"/>
        <v>0</v>
      </c>
      <c r="O34" s="6"/>
    </row>
    <row r="35" spans="1:15" x14ac:dyDescent="0.2">
      <c r="A35" s="5"/>
      <c r="B35" s="14" t="s">
        <v>40</v>
      </c>
      <c r="C35" s="15">
        <v>0</v>
      </c>
      <c r="D35" s="16">
        <v>776.99</v>
      </c>
      <c r="E35" s="96">
        <v>0</v>
      </c>
      <c r="F35" s="16"/>
      <c r="G35" s="129"/>
      <c r="H35" s="17">
        <v>0</v>
      </c>
      <c r="I35" s="18"/>
      <c r="J35" s="18"/>
      <c r="K35" s="18"/>
      <c r="L35" s="18">
        <f t="shared" si="10"/>
        <v>0</v>
      </c>
      <c r="M35" s="19" t="e">
        <f t="shared" si="12"/>
        <v>#DIV/0!</v>
      </c>
      <c r="N35" s="15">
        <f t="shared" si="11"/>
        <v>0</v>
      </c>
      <c r="O35" s="6"/>
    </row>
    <row r="36" spans="1:15" x14ac:dyDescent="0.2">
      <c r="A36" s="5"/>
      <c r="B36" s="14" t="s">
        <v>41</v>
      </c>
      <c r="C36" s="15"/>
      <c r="D36" s="16">
        <v>2025</v>
      </c>
      <c r="E36" s="96">
        <v>1925</v>
      </c>
      <c r="F36" s="16"/>
      <c r="G36" s="129"/>
      <c r="H36" s="17">
        <v>1075</v>
      </c>
      <c r="I36" s="18"/>
      <c r="J36" s="18"/>
      <c r="K36" s="18"/>
      <c r="L36" s="18">
        <f t="shared" si="10"/>
        <v>1075</v>
      </c>
      <c r="M36" s="19" t="e">
        <f>L36/G36</f>
        <v>#DIV/0!</v>
      </c>
      <c r="N36" s="15">
        <f t="shared" si="11"/>
        <v>-1075</v>
      </c>
      <c r="O36" s="6"/>
    </row>
    <row r="37" spans="1:15" x14ac:dyDescent="0.2">
      <c r="A37" s="5"/>
      <c r="B37" s="14" t="s">
        <v>42</v>
      </c>
      <c r="C37" s="15"/>
      <c r="D37" s="16">
        <v>200</v>
      </c>
      <c r="E37" s="96">
        <v>150</v>
      </c>
      <c r="F37" s="16"/>
      <c r="G37" s="129"/>
      <c r="H37" s="17">
        <v>0</v>
      </c>
      <c r="I37" s="18"/>
      <c r="J37" s="18"/>
      <c r="K37" s="18"/>
      <c r="L37" s="18">
        <f t="shared" si="10"/>
        <v>0</v>
      </c>
      <c r="M37" s="19" t="e">
        <f t="shared" si="12"/>
        <v>#DIV/0!</v>
      </c>
      <c r="N37" s="15">
        <f t="shared" si="11"/>
        <v>0</v>
      </c>
      <c r="O37" s="6"/>
    </row>
    <row r="38" spans="1:15" x14ac:dyDescent="0.2">
      <c r="A38" s="5"/>
      <c r="B38" s="154" t="s">
        <v>21</v>
      </c>
      <c r="C38" s="87">
        <f>SUM(C29:C37)</f>
        <v>18958</v>
      </c>
      <c r="D38" s="87">
        <v>18980.260000000002</v>
      </c>
      <c r="E38" s="105">
        <f t="shared" ref="E38" si="13">SUM(E29:E37)</f>
        <v>13037.320000000002</v>
      </c>
      <c r="F38" s="87"/>
      <c r="G38" s="132">
        <f t="shared" ref="G38:K38" si="14">SUM(G29:G37)</f>
        <v>0</v>
      </c>
      <c r="H38" s="87">
        <f t="shared" si="14"/>
        <v>5105.38</v>
      </c>
      <c r="I38" s="87">
        <f t="shared" si="14"/>
        <v>0</v>
      </c>
      <c r="J38" s="87">
        <f t="shared" si="14"/>
        <v>0</v>
      </c>
      <c r="K38" s="87">
        <f t="shared" si="14"/>
        <v>0</v>
      </c>
      <c r="L38" s="87">
        <f t="shared" si="10"/>
        <v>5105.38</v>
      </c>
      <c r="M38" s="155" t="e">
        <f>L38/G38</f>
        <v>#DIV/0!</v>
      </c>
      <c r="N38" s="87">
        <f>SUM(N29:N37)</f>
        <v>-5105.38</v>
      </c>
      <c r="O38" s="6"/>
    </row>
    <row r="39" spans="1:15" x14ac:dyDescent="0.2">
      <c r="A39" s="5"/>
      <c r="B39" s="7"/>
      <c r="C39" s="7"/>
      <c r="D39" s="7"/>
      <c r="E39" s="93"/>
      <c r="F39" s="88"/>
      <c r="G39" s="133"/>
      <c r="H39" s="46"/>
      <c r="I39" s="7"/>
      <c r="J39" s="7"/>
      <c r="K39" s="7"/>
      <c r="L39" s="7"/>
      <c r="M39" s="8"/>
      <c r="N39" s="7"/>
      <c r="O39" s="6"/>
    </row>
    <row r="40" spans="1:15" ht="36.75" customHeight="1" x14ac:dyDescent="0.25">
      <c r="A40" s="5"/>
      <c r="B40" s="149" t="s">
        <v>43</v>
      </c>
      <c r="C40" s="86" t="s">
        <v>3</v>
      </c>
      <c r="D40" s="86" t="s">
        <v>4</v>
      </c>
      <c r="E40" s="104" t="s">
        <v>5</v>
      </c>
      <c r="F40" s="86"/>
      <c r="G40" s="127" t="s">
        <v>6</v>
      </c>
      <c r="H40" s="86" t="s">
        <v>7</v>
      </c>
      <c r="I40" s="86" t="s">
        <v>8</v>
      </c>
      <c r="J40" s="86" t="s">
        <v>9</v>
      </c>
      <c r="K40" s="86" t="s">
        <v>10</v>
      </c>
      <c r="L40" s="86" t="s">
        <v>11</v>
      </c>
      <c r="M40" s="150" t="s">
        <v>12</v>
      </c>
      <c r="N40" s="86" t="s">
        <v>13</v>
      </c>
      <c r="O40" s="6"/>
    </row>
    <row r="41" spans="1:15" x14ac:dyDescent="0.2">
      <c r="A41" s="5"/>
      <c r="B41" s="151" t="s">
        <v>44</v>
      </c>
      <c r="C41" s="152">
        <v>4800</v>
      </c>
      <c r="D41" s="11">
        <v>4840</v>
      </c>
      <c r="E41" s="95">
        <v>5040</v>
      </c>
      <c r="F41" s="11"/>
      <c r="G41" s="128"/>
      <c r="H41" s="118">
        <v>1260</v>
      </c>
      <c r="I41" s="12"/>
      <c r="J41" s="12"/>
      <c r="K41" s="12"/>
      <c r="L41" s="12">
        <f t="shared" ref="L41:L47" si="15">SUM(H41:K41)</f>
        <v>1260</v>
      </c>
      <c r="M41" s="153" t="e">
        <f t="shared" ref="M41:M47" si="16">L41/G41</f>
        <v>#DIV/0!</v>
      </c>
      <c r="N41" s="152">
        <f t="shared" ref="N41:N46" si="17">G41-H41-I41-J41-K41</f>
        <v>-1260</v>
      </c>
      <c r="O41" s="6"/>
    </row>
    <row r="42" spans="1:15" x14ac:dyDescent="0.2">
      <c r="A42" s="5"/>
      <c r="B42" s="14" t="s">
        <v>45</v>
      </c>
      <c r="C42" s="15">
        <v>18925</v>
      </c>
      <c r="D42" s="16">
        <v>22935.33</v>
      </c>
      <c r="E42" s="96">
        <v>19513.170000000002</v>
      </c>
      <c r="F42" s="16"/>
      <c r="G42" s="129"/>
      <c r="H42" s="17">
        <v>5332.74</v>
      </c>
      <c r="I42" s="18"/>
      <c r="J42" s="18"/>
      <c r="K42" s="18"/>
      <c r="L42" s="18">
        <f t="shared" si="15"/>
        <v>5332.74</v>
      </c>
      <c r="M42" s="19" t="e">
        <f t="shared" si="16"/>
        <v>#DIV/0!</v>
      </c>
      <c r="N42" s="15">
        <f t="shared" si="17"/>
        <v>-5332.74</v>
      </c>
      <c r="O42" s="6"/>
    </row>
    <row r="43" spans="1:15" x14ac:dyDescent="0.2">
      <c r="A43" s="5"/>
      <c r="B43" s="14" t="s">
        <v>46</v>
      </c>
      <c r="C43" s="15">
        <v>11264</v>
      </c>
      <c r="D43" s="16">
        <v>12134</v>
      </c>
      <c r="E43" s="96">
        <v>13262</v>
      </c>
      <c r="F43" s="16"/>
      <c r="G43" s="129"/>
      <c r="H43" s="17">
        <v>0</v>
      </c>
      <c r="I43" s="18"/>
      <c r="J43" s="18"/>
      <c r="K43" s="18"/>
      <c r="L43" s="18">
        <f t="shared" si="15"/>
        <v>0</v>
      </c>
      <c r="M43" s="19" t="e">
        <f t="shared" si="16"/>
        <v>#DIV/0!</v>
      </c>
      <c r="N43" s="15">
        <f t="shared" si="17"/>
        <v>0</v>
      </c>
      <c r="O43" s="6"/>
    </row>
    <row r="44" spans="1:15" x14ac:dyDescent="0.2">
      <c r="A44" s="5"/>
      <c r="B44" s="14" t="s">
        <v>47</v>
      </c>
      <c r="C44" s="15">
        <v>206</v>
      </c>
      <c r="D44" s="16">
        <v>5928.6100000000006</v>
      </c>
      <c r="E44" s="96">
        <v>12882.77</v>
      </c>
      <c r="F44" s="16"/>
      <c r="G44" s="129"/>
      <c r="H44" s="17">
        <v>1951.35</v>
      </c>
      <c r="I44" s="18"/>
      <c r="J44" s="18"/>
      <c r="K44" s="18"/>
      <c r="L44" s="18">
        <f t="shared" si="15"/>
        <v>1951.35</v>
      </c>
      <c r="M44" s="19" t="e">
        <f t="shared" si="16"/>
        <v>#DIV/0!</v>
      </c>
      <c r="N44" s="15">
        <f t="shared" si="17"/>
        <v>-1951.35</v>
      </c>
      <c r="O44" s="6"/>
    </row>
    <row r="45" spans="1:15" x14ac:dyDescent="0.2">
      <c r="A45" s="5"/>
      <c r="B45" s="14" t="s">
        <v>48</v>
      </c>
      <c r="C45" s="15">
        <v>620</v>
      </c>
      <c r="D45" s="16">
        <v>440</v>
      </c>
      <c r="E45" s="96">
        <v>660</v>
      </c>
      <c r="F45" s="16"/>
      <c r="G45" s="129"/>
      <c r="H45" s="17">
        <v>55</v>
      </c>
      <c r="I45" s="18"/>
      <c r="J45" s="18"/>
      <c r="K45" s="18"/>
      <c r="L45" s="18">
        <f t="shared" si="15"/>
        <v>55</v>
      </c>
      <c r="M45" s="19" t="e">
        <f t="shared" si="16"/>
        <v>#DIV/0!</v>
      </c>
      <c r="N45" s="15">
        <f t="shared" si="17"/>
        <v>-55</v>
      </c>
      <c r="O45" s="6"/>
    </row>
    <row r="46" spans="1:15" x14ac:dyDescent="0.2">
      <c r="A46" s="5"/>
      <c r="B46" s="38" t="s">
        <v>49</v>
      </c>
      <c r="C46" s="39">
        <v>1423</v>
      </c>
      <c r="D46" s="40">
        <v>3136.7400000000002</v>
      </c>
      <c r="E46" s="102">
        <v>1316.28</v>
      </c>
      <c r="F46" s="40"/>
      <c r="G46" s="130"/>
      <c r="H46" s="121">
        <v>329.07</v>
      </c>
      <c r="I46" s="41"/>
      <c r="J46" s="41"/>
      <c r="K46" s="41"/>
      <c r="L46" s="41">
        <f t="shared" si="15"/>
        <v>329.07</v>
      </c>
      <c r="M46" s="42" t="e">
        <f t="shared" si="16"/>
        <v>#DIV/0!</v>
      </c>
      <c r="N46" s="39">
        <f t="shared" si="17"/>
        <v>-329.07</v>
      </c>
      <c r="O46" s="6"/>
    </row>
    <row r="47" spans="1:15" x14ac:dyDescent="0.2">
      <c r="A47" s="47"/>
      <c r="B47" s="48" t="s">
        <v>21</v>
      </c>
      <c r="C47" s="49">
        <f>SUM(C41:C46)</f>
        <v>37238</v>
      </c>
      <c r="D47" s="49">
        <v>49414.68</v>
      </c>
      <c r="E47" s="106">
        <f t="shared" ref="E47" si="18">SUM(E41:E46)</f>
        <v>52674.22</v>
      </c>
      <c r="F47" s="49"/>
      <c r="G47" s="134">
        <f t="shared" ref="G47:K47" si="19">SUM(G41:G46)</f>
        <v>0</v>
      </c>
      <c r="H47" s="49">
        <f t="shared" si="19"/>
        <v>8928.16</v>
      </c>
      <c r="I47" s="49">
        <f t="shared" si="19"/>
        <v>0</v>
      </c>
      <c r="J47" s="49">
        <f t="shared" si="19"/>
        <v>0</v>
      </c>
      <c r="K47" s="49">
        <f t="shared" si="19"/>
        <v>0</v>
      </c>
      <c r="L47" s="49">
        <f t="shared" si="15"/>
        <v>8928.16</v>
      </c>
      <c r="M47" s="51" t="e">
        <f t="shared" si="16"/>
        <v>#DIV/0!</v>
      </c>
      <c r="N47" s="49">
        <f>SUM(N41:N46)</f>
        <v>-8928.16</v>
      </c>
      <c r="O47" s="52"/>
    </row>
    <row r="48" spans="1:15" x14ac:dyDescent="0.2">
      <c r="A48" s="1"/>
      <c r="B48" s="2"/>
      <c r="C48" s="2"/>
      <c r="D48" s="2"/>
      <c r="E48" s="92"/>
      <c r="F48" s="2"/>
      <c r="G48" s="126"/>
      <c r="H48" s="2"/>
      <c r="I48" s="2"/>
      <c r="J48" s="2"/>
      <c r="K48" s="2"/>
      <c r="L48" s="2"/>
      <c r="M48" s="3"/>
      <c r="N48" s="2"/>
      <c r="O48" s="4"/>
    </row>
    <row r="49" spans="1:15" ht="37.5" customHeight="1" x14ac:dyDescent="0.25">
      <c r="A49" s="5"/>
      <c r="B49" s="149" t="s">
        <v>50</v>
      </c>
      <c r="C49" s="86" t="s">
        <v>3</v>
      </c>
      <c r="D49" s="86" t="s">
        <v>4</v>
      </c>
      <c r="E49" s="104" t="s">
        <v>5</v>
      </c>
      <c r="F49" s="86"/>
      <c r="G49" s="127" t="s">
        <v>6</v>
      </c>
      <c r="H49" s="86" t="s">
        <v>7</v>
      </c>
      <c r="I49" s="86" t="s">
        <v>8</v>
      </c>
      <c r="J49" s="86" t="s">
        <v>9</v>
      </c>
      <c r="K49" s="86" t="s">
        <v>10</v>
      </c>
      <c r="L49" s="86" t="s">
        <v>11</v>
      </c>
      <c r="M49" s="150" t="s">
        <v>12</v>
      </c>
      <c r="N49" s="86" t="s">
        <v>13</v>
      </c>
      <c r="O49" s="6"/>
    </row>
    <row r="50" spans="1:15" x14ac:dyDescent="0.2">
      <c r="A50" s="5"/>
      <c r="B50" s="53" t="s">
        <v>51</v>
      </c>
      <c r="C50" s="54">
        <v>6447</v>
      </c>
      <c r="D50" s="55">
        <v>8504.73</v>
      </c>
      <c r="E50" s="107">
        <v>3649.5</v>
      </c>
      <c r="F50" s="55"/>
      <c r="G50" s="135"/>
      <c r="H50" s="122">
        <v>3125.88</v>
      </c>
      <c r="I50" s="56"/>
      <c r="J50" s="56"/>
      <c r="K50" s="56"/>
      <c r="L50" s="12">
        <f t="shared" ref="L50:L51" si="20">SUM(H50:K50)</f>
        <v>3125.88</v>
      </c>
      <c r="M50" s="153" t="e">
        <f>L50/G50</f>
        <v>#DIV/0!</v>
      </c>
      <c r="N50" s="54">
        <f>G50-H50-I50-J50-K50</f>
        <v>-3125.88</v>
      </c>
      <c r="O50" s="6"/>
    </row>
    <row r="51" spans="1:15" x14ac:dyDescent="0.2">
      <c r="A51" s="5"/>
      <c r="B51" s="154" t="s">
        <v>21</v>
      </c>
      <c r="C51" s="87">
        <f>SUM(C50)</f>
        <v>6447</v>
      </c>
      <c r="D51" s="87">
        <v>8504.73</v>
      </c>
      <c r="E51" s="108">
        <f t="shared" ref="E51" si="21">SUM(E50)</f>
        <v>3649.5</v>
      </c>
      <c r="F51" s="87"/>
      <c r="G51" s="132">
        <f t="shared" ref="G51:K51" si="22">SUM(G50)</f>
        <v>0</v>
      </c>
      <c r="H51" s="87">
        <f t="shared" si="22"/>
        <v>3125.88</v>
      </c>
      <c r="I51" s="87">
        <f t="shared" si="22"/>
        <v>0</v>
      </c>
      <c r="J51" s="87">
        <f t="shared" si="22"/>
        <v>0</v>
      </c>
      <c r="K51" s="87">
        <f t="shared" si="22"/>
        <v>0</v>
      </c>
      <c r="L51" s="87">
        <f t="shared" si="20"/>
        <v>3125.88</v>
      </c>
      <c r="M51" s="155" t="e">
        <f>L51/G51</f>
        <v>#DIV/0!</v>
      </c>
      <c r="N51" s="87">
        <f>SUM(N50)</f>
        <v>-3125.88</v>
      </c>
      <c r="O51" s="6"/>
    </row>
    <row r="52" spans="1:15" x14ac:dyDescent="0.2">
      <c r="A52" s="5"/>
      <c r="B52" s="7"/>
      <c r="C52" s="7"/>
      <c r="D52" s="7"/>
      <c r="E52" s="93"/>
      <c r="F52" s="88"/>
      <c r="G52" s="133"/>
      <c r="H52" s="46"/>
      <c r="I52" s="7"/>
      <c r="J52" s="7"/>
      <c r="K52" s="7"/>
      <c r="L52" s="7"/>
      <c r="M52" s="8"/>
      <c r="N52" s="7"/>
      <c r="O52" s="6"/>
    </row>
    <row r="53" spans="1:15" ht="39" customHeight="1" x14ac:dyDescent="0.25">
      <c r="A53" s="5"/>
      <c r="B53" s="149" t="s">
        <v>52</v>
      </c>
      <c r="C53" s="86" t="s">
        <v>3</v>
      </c>
      <c r="D53" s="86" t="s">
        <v>4</v>
      </c>
      <c r="E53" s="104" t="s">
        <v>5</v>
      </c>
      <c r="F53" s="86"/>
      <c r="G53" s="127" t="s">
        <v>6</v>
      </c>
      <c r="H53" s="86" t="s">
        <v>7</v>
      </c>
      <c r="I53" s="86" t="s">
        <v>8</v>
      </c>
      <c r="J53" s="86" t="s">
        <v>9</v>
      </c>
      <c r="K53" s="86" t="s">
        <v>10</v>
      </c>
      <c r="L53" s="86" t="s">
        <v>11</v>
      </c>
      <c r="M53" s="150" t="s">
        <v>12</v>
      </c>
      <c r="N53" s="86" t="s">
        <v>13</v>
      </c>
      <c r="O53" s="6"/>
    </row>
    <row r="54" spans="1:15" x14ac:dyDescent="0.2">
      <c r="A54" s="5"/>
      <c r="B54" s="151" t="s">
        <v>53</v>
      </c>
      <c r="C54" s="152">
        <v>2053</v>
      </c>
      <c r="D54" s="11">
        <v>520.14</v>
      </c>
      <c r="E54" s="95">
        <v>1009.71</v>
      </c>
      <c r="F54" s="11"/>
      <c r="G54" s="128"/>
      <c r="H54" s="118">
        <v>0</v>
      </c>
      <c r="I54" s="12"/>
      <c r="J54" s="12"/>
      <c r="K54" s="12"/>
      <c r="L54" s="12">
        <f t="shared" ref="L54:L55" si="23">SUM(H54:K54)</f>
        <v>0</v>
      </c>
      <c r="M54" s="153" t="e">
        <f>L54/G54</f>
        <v>#DIV/0!</v>
      </c>
      <c r="N54" s="152">
        <f>G54-H54-I54-J54-K54</f>
        <v>0</v>
      </c>
      <c r="O54" s="6"/>
    </row>
    <row r="55" spans="1:15" x14ac:dyDescent="0.2">
      <c r="A55" s="5"/>
      <c r="B55" s="38" t="s">
        <v>54</v>
      </c>
      <c r="C55" s="39">
        <v>1260</v>
      </c>
      <c r="D55" s="40">
        <v>1900</v>
      </c>
      <c r="E55" s="102">
        <v>0</v>
      </c>
      <c r="F55" s="40"/>
      <c r="G55" s="130"/>
      <c r="H55" s="121">
        <v>150</v>
      </c>
      <c r="I55" s="41"/>
      <c r="J55" s="41"/>
      <c r="K55" s="41"/>
      <c r="L55" s="41">
        <f t="shared" si="23"/>
        <v>150</v>
      </c>
      <c r="M55" s="42" t="e">
        <f>L55/G55</f>
        <v>#DIV/0!</v>
      </c>
      <c r="N55" s="39">
        <f>G55-H55-I55-J55-K55</f>
        <v>-150</v>
      </c>
      <c r="O55" s="6"/>
    </row>
    <row r="56" spans="1:15" x14ac:dyDescent="0.2">
      <c r="A56" s="5"/>
      <c r="B56" s="38" t="s">
        <v>55</v>
      </c>
      <c r="C56" s="39"/>
      <c r="D56" s="40"/>
      <c r="E56" s="102"/>
      <c r="F56" s="40"/>
      <c r="G56" s="130"/>
      <c r="H56" s="121">
        <v>0</v>
      </c>
      <c r="I56" s="41"/>
      <c r="J56" s="41"/>
      <c r="K56" s="41"/>
      <c r="L56" s="41"/>
      <c r="M56" s="42"/>
      <c r="N56" s="39">
        <f>SUM(H56:K56)</f>
        <v>0</v>
      </c>
      <c r="O56" s="6"/>
    </row>
    <row r="57" spans="1:15" x14ac:dyDescent="0.2">
      <c r="A57" s="5"/>
      <c r="B57" s="154" t="s">
        <v>21</v>
      </c>
      <c r="C57" s="87">
        <f>SUM(C54:C56)</f>
        <v>3313</v>
      </c>
      <c r="D57" s="87">
        <v>2420.14</v>
      </c>
      <c r="E57" s="108">
        <f t="shared" ref="E57" si="24">SUM(E54:E56)</f>
        <v>1009.71</v>
      </c>
      <c r="F57" s="87"/>
      <c r="G57" s="132">
        <f t="shared" ref="G57:K57" si="25">SUM(G54:G56)</f>
        <v>0</v>
      </c>
      <c r="H57" s="87">
        <f t="shared" si="25"/>
        <v>150</v>
      </c>
      <c r="I57" s="57">
        <f t="shared" si="25"/>
        <v>0</v>
      </c>
      <c r="J57" s="57">
        <f t="shared" si="25"/>
        <v>0</v>
      </c>
      <c r="K57" s="57">
        <f t="shared" si="25"/>
        <v>0</v>
      </c>
      <c r="L57" s="87">
        <f>SUM(L54:L55)</f>
        <v>150</v>
      </c>
      <c r="M57" s="155" t="e">
        <f>L57/G57</f>
        <v>#DIV/0!</v>
      </c>
      <c r="N57" s="87">
        <f>SUM(N54:N56)</f>
        <v>-150</v>
      </c>
      <c r="O57" s="6"/>
    </row>
    <row r="58" spans="1:15" x14ac:dyDescent="0.2">
      <c r="A58" s="5"/>
      <c r="B58" s="7"/>
      <c r="C58" s="7"/>
      <c r="D58" s="7"/>
      <c r="E58" s="93"/>
      <c r="F58" s="88"/>
      <c r="G58" s="133"/>
      <c r="H58" s="88"/>
      <c r="I58" s="7"/>
      <c r="J58" s="7"/>
      <c r="K58" s="7"/>
      <c r="L58" s="7"/>
      <c r="M58" s="8"/>
      <c r="N58" s="7"/>
      <c r="O58" s="6"/>
    </row>
    <row r="59" spans="1:15" ht="33.75" customHeight="1" thickBot="1" x14ac:dyDescent="0.3">
      <c r="A59" s="5"/>
      <c r="B59" s="149" t="s">
        <v>56</v>
      </c>
      <c r="C59" s="86" t="s">
        <v>3</v>
      </c>
      <c r="D59" s="86" t="s">
        <v>4</v>
      </c>
      <c r="E59" s="104" t="s">
        <v>5</v>
      </c>
      <c r="F59" s="86"/>
      <c r="G59" s="127" t="s">
        <v>6</v>
      </c>
      <c r="H59" s="86" t="s">
        <v>7</v>
      </c>
      <c r="I59" s="86" t="s">
        <v>8</v>
      </c>
      <c r="J59" s="86" t="s">
        <v>9</v>
      </c>
      <c r="K59" s="86" t="s">
        <v>10</v>
      </c>
      <c r="L59" s="86" t="s">
        <v>11</v>
      </c>
      <c r="M59" s="150" t="s">
        <v>12</v>
      </c>
      <c r="N59" s="86" t="s">
        <v>13</v>
      </c>
      <c r="O59" s="6"/>
    </row>
    <row r="60" spans="1:15" hidden="1" x14ac:dyDescent="0.2">
      <c r="A60" s="5"/>
      <c r="B60" s="151" t="s">
        <v>57</v>
      </c>
      <c r="C60" s="152">
        <v>4280</v>
      </c>
      <c r="D60" s="11">
        <v>0</v>
      </c>
      <c r="E60" s="95"/>
      <c r="F60" s="11"/>
      <c r="G60" s="128"/>
      <c r="H60" s="118"/>
      <c r="I60" s="12"/>
      <c r="J60" s="12"/>
      <c r="K60" s="12"/>
      <c r="L60" s="12">
        <f t="shared" ref="L60:L68" si="26">SUM(H60:K60)</f>
        <v>0</v>
      </c>
      <c r="M60" s="153" t="e">
        <f t="shared" ref="M60:M69" si="27">L60/G60</f>
        <v>#DIV/0!</v>
      </c>
      <c r="N60" s="152">
        <f t="shared" ref="N60:N68" si="28">G60-H60-I60-J60-K60</f>
        <v>0</v>
      </c>
      <c r="O60" s="6"/>
    </row>
    <row r="61" spans="1:15" ht="15.75" thickTop="1" x14ac:dyDescent="0.2">
      <c r="A61" s="5"/>
      <c r="B61" s="14" t="s">
        <v>58</v>
      </c>
      <c r="C61" s="15">
        <v>4000</v>
      </c>
      <c r="D61" s="16">
        <v>1523.2600000000002</v>
      </c>
      <c r="E61" s="96">
        <v>2637.96</v>
      </c>
      <c r="F61" s="16"/>
      <c r="G61" s="129"/>
      <c r="H61" s="17">
        <v>2191.62</v>
      </c>
      <c r="I61" s="18"/>
      <c r="J61" s="18"/>
      <c r="K61" s="18"/>
      <c r="L61" s="18">
        <f t="shared" si="26"/>
        <v>2191.62</v>
      </c>
      <c r="M61" s="19" t="e">
        <f t="shared" si="27"/>
        <v>#DIV/0!</v>
      </c>
      <c r="N61" s="15">
        <f t="shared" si="28"/>
        <v>-2191.62</v>
      </c>
      <c r="O61" s="6"/>
    </row>
    <row r="62" spans="1:15" x14ac:dyDescent="0.2">
      <c r="A62" s="5"/>
      <c r="B62" s="14" t="s">
        <v>59</v>
      </c>
      <c r="C62" s="15">
        <v>2900</v>
      </c>
      <c r="D62" s="16">
        <v>4647.2</v>
      </c>
      <c r="E62" s="96">
        <v>1000</v>
      </c>
      <c r="F62" s="16"/>
      <c r="G62" s="129"/>
      <c r="H62" s="17">
        <v>0</v>
      </c>
      <c r="I62" s="18"/>
      <c r="J62" s="18"/>
      <c r="K62" s="18"/>
      <c r="L62" s="18">
        <f t="shared" si="26"/>
        <v>0</v>
      </c>
      <c r="M62" s="19" t="e">
        <f t="shared" si="27"/>
        <v>#DIV/0!</v>
      </c>
      <c r="N62" s="15">
        <f t="shared" si="28"/>
        <v>0</v>
      </c>
      <c r="O62" s="6"/>
    </row>
    <row r="63" spans="1:15" x14ac:dyDescent="0.2">
      <c r="A63" s="5"/>
      <c r="B63" s="14" t="s">
        <v>60</v>
      </c>
      <c r="C63" s="15">
        <v>2100</v>
      </c>
      <c r="D63" s="16">
        <v>1523.2600000000002</v>
      </c>
      <c r="E63" s="96">
        <v>2637.96</v>
      </c>
      <c r="F63" s="16"/>
      <c r="G63" s="129"/>
      <c r="H63" s="17">
        <v>2191.62</v>
      </c>
      <c r="I63" s="18"/>
      <c r="J63" s="18"/>
      <c r="K63" s="18"/>
      <c r="L63" s="18">
        <f t="shared" si="26"/>
        <v>2191.62</v>
      </c>
      <c r="M63" s="19" t="e">
        <f t="shared" si="27"/>
        <v>#DIV/0!</v>
      </c>
      <c r="N63" s="15">
        <f t="shared" si="28"/>
        <v>-2191.62</v>
      </c>
      <c r="O63" s="6"/>
    </row>
    <row r="64" spans="1:15" hidden="1" x14ac:dyDescent="0.2">
      <c r="A64" s="5"/>
      <c r="B64" s="14" t="s">
        <v>61</v>
      </c>
      <c r="C64" s="15">
        <v>1610</v>
      </c>
      <c r="D64" s="16">
        <v>0</v>
      </c>
      <c r="E64" s="96"/>
      <c r="F64" s="16"/>
      <c r="G64" s="129"/>
      <c r="H64" s="17"/>
      <c r="I64" s="18"/>
      <c r="J64" s="18"/>
      <c r="K64" s="18"/>
      <c r="L64" s="18">
        <f t="shared" si="26"/>
        <v>0</v>
      </c>
      <c r="M64" s="19" t="e">
        <f t="shared" si="27"/>
        <v>#DIV/0!</v>
      </c>
      <c r="N64" s="15">
        <f t="shared" si="28"/>
        <v>0</v>
      </c>
      <c r="O64" s="6"/>
    </row>
    <row r="65" spans="1:15" hidden="1" x14ac:dyDescent="0.2">
      <c r="A65" s="5"/>
      <c r="B65" s="14" t="s">
        <v>62</v>
      </c>
      <c r="C65" s="15">
        <v>252.71</v>
      </c>
      <c r="D65" s="16">
        <v>0</v>
      </c>
      <c r="E65" s="96"/>
      <c r="F65" s="16"/>
      <c r="G65" s="129"/>
      <c r="H65" s="17"/>
      <c r="I65" s="18"/>
      <c r="J65" s="18"/>
      <c r="K65" s="18"/>
      <c r="L65" s="18">
        <f t="shared" si="26"/>
        <v>0</v>
      </c>
      <c r="M65" s="19" t="e">
        <f t="shared" si="27"/>
        <v>#DIV/0!</v>
      </c>
      <c r="N65" s="15">
        <f t="shared" si="28"/>
        <v>0</v>
      </c>
      <c r="O65" s="6"/>
    </row>
    <row r="66" spans="1:15" hidden="1" x14ac:dyDescent="0.2">
      <c r="A66" s="5"/>
      <c r="B66" s="14" t="s">
        <v>63</v>
      </c>
      <c r="C66" s="15">
        <v>632</v>
      </c>
      <c r="D66" s="16">
        <v>0</v>
      </c>
      <c r="E66" s="96"/>
      <c r="F66" s="16"/>
      <c r="G66" s="129"/>
      <c r="H66" s="17"/>
      <c r="I66" s="18"/>
      <c r="J66" s="18"/>
      <c r="K66" s="18"/>
      <c r="L66" s="18">
        <f t="shared" si="26"/>
        <v>0</v>
      </c>
      <c r="M66" s="19" t="e">
        <f t="shared" si="27"/>
        <v>#DIV/0!</v>
      </c>
      <c r="N66" s="15">
        <f t="shared" si="28"/>
        <v>0</v>
      </c>
      <c r="O66" s="6"/>
    </row>
    <row r="67" spans="1:15" hidden="1" x14ac:dyDescent="0.2">
      <c r="A67" s="5"/>
      <c r="B67" s="14" t="s">
        <v>64</v>
      </c>
      <c r="C67" s="15">
        <v>0</v>
      </c>
      <c r="D67" s="16">
        <v>0</v>
      </c>
      <c r="E67" s="96"/>
      <c r="F67" s="16"/>
      <c r="G67" s="129"/>
      <c r="H67" s="17"/>
      <c r="I67" s="18"/>
      <c r="J67" s="18"/>
      <c r="K67" s="18"/>
      <c r="L67" s="18">
        <f t="shared" si="26"/>
        <v>0</v>
      </c>
      <c r="M67" s="19" t="e">
        <f t="shared" si="27"/>
        <v>#DIV/0!</v>
      </c>
      <c r="N67" s="15">
        <f t="shared" si="28"/>
        <v>0</v>
      </c>
      <c r="O67" s="6"/>
    </row>
    <row r="68" spans="1:15" hidden="1" x14ac:dyDescent="0.2">
      <c r="A68" s="5"/>
      <c r="B68" s="14" t="s">
        <v>65</v>
      </c>
      <c r="C68" s="15">
        <v>0</v>
      </c>
      <c r="D68" s="16">
        <v>0</v>
      </c>
      <c r="E68" s="96"/>
      <c r="F68" s="16"/>
      <c r="G68" s="129"/>
      <c r="H68" s="17"/>
      <c r="I68" s="18"/>
      <c r="J68" s="18"/>
      <c r="K68" s="18"/>
      <c r="L68" s="18">
        <f t="shared" si="26"/>
        <v>0</v>
      </c>
      <c r="M68" s="19" t="e">
        <f t="shared" si="27"/>
        <v>#DIV/0!</v>
      </c>
      <c r="N68" s="15">
        <f t="shared" si="28"/>
        <v>0</v>
      </c>
      <c r="O68" s="6"/>
    </row>
    <row r="69" spans="1:15" ht="15.75" thickBot="1" x14ac:dyDescent="0.25">
      <c r="A69" s="5"/>
      <c r="B69" s="154" t="s">
        <v>21</v>
      </c>
      <c r="C69" s="87">
        <f>SUM(C60:C68)</f>
        <v>15774.71</v>
      </c>
      <c r="D69" s="87">
        <v>7693.72</v>
      </c>
      <c r="E69" s="105">
        <f t="shared" ref="E69" si="29">SUM(E61,E62,E63)</f>
        <v>6275.92</v>
      </c>
      <c r="F69" s="87"/>
      <c r="G69" s="132">
        <f t="shared" ref="G69:L69" si="30">SUM(G61,G62,G63)</f>
        <v>0</v>
      </c>
      <c r="H69" s="87">
        <f t="shared" si="30"/>
        <v>4383.24</v>
      </c>
      <c r="I69" s="87">
        <f t="shared" si="30"/>
        <v>0</v>
      </c>
      <c r="J69" s="87">
        <f t="shared" si="30"/>
        <v>0</v>
      </c>
      <c r="K69" s="87">
        <f t="shared" si="30"/>
        <v>0</v>
      </c>
      <c r="L69" s="87">
        <f t="shared" si="30"/>
        <v>4383.24</v>
      </c>
      <c r="M69" s="155" t="e">
        <f t="shared" si="27"/>
        <v>#DIV/0!</v>
      </c>
      <c r="N69" s="87">
        <f>SUM(N61,N62,N63)</f>
        <v>-4383.24</v>
      </c>
      <c r="O69" s="6"/>
    </row>
    <row r="70" spans="1:15" ht="15.75" thickTop="1" x14ac:dyDescent="0.2">
      <c r="A70" s="5"/>
      <c r="B70" s="58"/>
      <c r="C70" s="59"/>
      <c r="D70" s="59"/>
      <c r="E70" s="109"/>
      <c r="F70" s="89"/>
      <c r="G70" s="136"/>
      <c r="H70" s="89"/>
      <c r="I70" s="59"/>
      <c r="J70" s="59"/>
      <c r="K70" s="59"/>
      <c r="L70" s="59"/>
      <c r="M70" s="60"/>
      <c r="N70" s="59"/>
      <c r="O70" s="6"/>
    </row>
    <row r="71" spans="1:15" ht="18" x14ac:dyDescent="0.25">
      <c r="A71" s="5"/>
      <c r="B71" s="149" t="s">
        <v>66</v>
      </c>
      <c r="C71" s="86"/>
      <c r="D71" s="86" t="s">
        <v>4</v>
      </c>
      <c r="E71" s="104" t="s">
        <v>5</v>
      </c>
      <c r="F71" s="86"/>
      <c r="G71" s="127"/>
      <c r="H71" s="86" t="s">
        <v>7</v>
      </c>
      <c r="I71" s="86" t="s">
        <v>8</v>
      </c>
      <c r="J71" s="86" t="s">
        <v>9</v>
      </c>
      <c r="K71" s="86" t="s">
        <v>10</v>
      </c>
      <c r="L71" s="86"/>
      <c r="M71" s="150"/>
      <c r="N71" s="86"/>
      <c r="O71" s="6"/>
    </row>
    <row r="72" spans="1:15" x14ac:dyDescent="0.2">
      <c r="A72" s="5"/>
      <c r="B72" s="14" t="s">
        <v>67</v>
      </c>
      <c r="C72" s="15"/>
      <c r="D72" s="16">
        <v>0</v>
      </c>
      <c r="E72" s="96">
        <v>0</v>
      </c>
      <c r="F72" s="16"/>
      <c r="G72" s="129"/>
      <c r="H72" s="17">
        <v>0</v>
      </c>
      <c r="I72" s="18"/>
      <c r="J72" s="18"/>
      <c r="K72" s="18"/>
      <c r="L72" s="18">
        <f>SUM(H72:K72)</f>
        <v>0</v>
      </c>
      <c r="M72" s="19"/>
      <c r="N72" s="15">
        <f t="shared" ref="N72:N79" si="31">SUM(H72:K72)</f>
        <v>0</v>
      </c>
      <c r="O72" s="6"/>
    </row>
    <row r="73" spans="1:15" x14ac:dyDescent="0.2">
      <c r="A73" s="5"/>
      <c r="B73" s="61" t="s">
        <v>68</v>
      </c>
      <c r="C73" s="62"/>
      <c r="D73" s="63">
        <v>1780</v>
      </c>
      <c r="E73" s="110">
        <v>0</v>
      </c>
      <c r="F73" s="63"/>
      <c r="G73" s="137"/>
      <c r="H73" s="123">
        <v>1921</v>
      </c>
      <c r="I73" s="64"/>
      <c r="J73" s="64"/>
      <c r="K73" s="64"/>
      <c r="L73" s="18">
        <f t="shared" ref="L73:L79" si="32">SUM(H73:K73)</f>
        <v>1921</v>
      </c>
      <c r="M73" s="65"/>
      <c r="N73" s="64">
        <f t="shared" si="31"/>
        <v>1921</v>
      </c>
      <c r="O73" s="6"/>
    </row>
    <row r="74" spans="1:15" x14ac:dyDescent="0.2">
      <c r="A74" s="5"/>
      <c r="B74" s="14" t="s">
        <v>69</v>
      </c>
      <c r="C74" s="15"/>
      <c r="D74" s="16">
        <v>857.36</v>
      </c>
      <c r="E74" s="96">
        <v>0</v>
      </c>
      <c r="F74" s="16"/>
      <c r="G74" s="129"/>
      <c r="H74" s="17">
        <v>0</v>
      </c>
      <c r="I74" s="18"/>
      <c r="J74" s="18"/>
      <c r="K74" s="18"/>
      <c r="L74" s="18">
        <f t="shared" si="32"/>
        <v>0</v>
      </c>
      <c r="M74" s="19"/>
      <c r="N74" s="18">
        <f t="shared" si="31"/>
        <v>0</v>
      </c>
      <c r="O74" s="6"/>
    </row>
    <row r="75" spans="1:15" x14ac:dyDescent="0.2">
      <c r="A75" s="5"/>
      <c r="B75" s="14" t="s">
        <v>70</v>
      </c>
      <c r="C75" s="15"/>
      <c r="D75" s="16">
        <v>1463.04</v>
      </c>
      <c r="E75" s="96">
        <v>860</v>
      </c>
      <c r="F75" s="16"/>
      <c r="G75" s="129"/>
      <c r="H75" s="17">
        <v>0</v>
      </c>
      <c r="I75" s="18"/>
      <c r="J75" s="18"/>
      <c r="K75" s="18"/>
      <c r="L75" s="18">
        <f t="shared" si="32"/>
        <v>0</v>
      </c>
      <c r="M75" s="19"/>
      <c r="N75" s="18">
        <f t="shared" si="31"/>
        <v>0</v>
      </c>
      <c r="O75" s="6"/>
    </row>
    <row r="76" spans="1:15" x14ac:dyDescent="0.2">
      <c r="A76" s="5"/>
      <c r="B76" s="14" t="s">
        <v>71</v>
      </c>
      <c r="C76" s="15"/>
      <c r="D76" s="16">
        <v>150</v>
      </c>
      <c r="E76" s="96">
        <v>0</v>
      </c>
      <c r="F76" s="16"/>
      <c r="G76" s="129"/>
      <c r="H76" s="17">
        <v>0</v>
      </c>
      <c r="I76" s="18"/>
      <c r="J76" s="18"/>
      <c r="K76" s="18"/>
      <c r="L76" s="18">
        <f t="shared" si="32"/>
        <v>0</v>
      </c>
      <c r="M76" s="19"/>
      <c r="N76" s="18">
        <f t="shared" si="31"/>
        <v>0</v>
      </c>
      <c r="O76" s="6"/>
    </row>
    <row r="77" spans="1:15" x14ac:dyDescent="0.2">
      <c r="A77" s="5"/>
      <c r="B77" s="14" t="s">
        <v>72</v>
      </c>
      <c r="C77" s="15"/>
      <c r="D77" s="16">
        <v>23395.81</v>
      </c>
      <c r="E77" s="96">
        <v>0</v>
      </c>
      <c r="F77" s="16"/>
      <c r="G77" s="129"/>
      <c r="H77" s="17">
        <v>0</v>
      </c>
      <c r="I77" s="18"/>
      <c r="J77" s="18"/>
      <c r="K77" s="18"/>
      <c r="L77" s="18">
        <f t="shared" si="32"/>
        <v>0</v>
      </c>
      <c r="M77" s="19"/>
      <c r="N77" s="18">
        <f t="shared" si="31"/>
        <v>0</v>
      </c>
      <c r="O77" s="6"/>
    </row>
    <row r="78" spans="1:15" x14ac:dyDescent="0.2">
      <c r="A78" s="5"/>
      <c r="B78" s="14" t="s">
        <v>73</v>
      </c>
      <c r="C78" s="15"/>
      <c r="D78" s="16">
        <v>163.6</v>
      </c>
      <c r="E78" s="96">
        <v>0</v>
      </c>
      <c r="F78" s="16"/>
      <c r="G78" s="129"/>
      <c r="H78" s="17">
        <v>0</v>
      </c>
      <c r="I78" s="18"/>
      <c r="J78" s="18"/>
      <c r="K78" s="18"/>
      <c r="L78" s="18">
        <f t="shared" si="32"/>
        <v>0</v>
      </c>
      <c r="M78" s="19"/>
      <c r="N78" s="18">
        <f t="shared" si="31"/>
        <v>0</v>
      </c>
      <c r="O78" s="6"/>
    </row>
    <row r="79" spans="1:15" x14ac:dyDescent="0.2">
      <c r="A79" s="5"/>
      <c r="B79" s="14" t="s">
        <v>74</v>
      </c>
      <c r="C79" s="15"/>
      <c r="D79" s="16">
        <v>2327</v>
      </c>
      <c r="E79" s="96">
        <v>0</v>
      </c>
      <c r="F79" s="16"/>
      <c r="G79" s="129"/>
      <c r="H79" s="17">
        <v>0</v>
      </c>
      <c r="I79" s="18"/>
      <c r="J79" s="18"/>
      <c r="K79" s="18"/>
      <c r="L79" s="18">
        <f t="shared" si="32"/>
        <v>0</v>
      </c>
      <c r="M79" s="19"/>
      <c r="N79" s="18">
        <f t="shared" si="31"/>
        <v>0</v>
      </c>
      <c r="O79" s="6"/>
    </row>
    <row r="80" spans="1:15" x14ac:dyDescent="0.2">
      <c r="A80" s="47"/>
      <c r="B80" s="48" t="s">
        <v>21</v>
      </c>
      <c r="C80" s="49">
        <f>SUM(C72:C79)</f>
        <v>0</v>
      </c>
      <c r="D80" s="49">
        <v>30136.809999999998</v>
      </c>
      <c r="E80" s="106">
        <f t="shared" ref="E80" si="33">SUM(E72:E79)</f>
        <v>860</v>
      </c>
      <c r="F80" s="49"/>
      <c r="G80" s="134">
        <f t="shared" ref="G80:K80" si="34">SUM(G72:G79)</f>
        <v>0</v>
      </c>
      <c r="H80" s="49">
        <f t="shared" si="34"/>
        <v>1921</v>
      </c>
      <c r="I80" s="50">
        <f t="shared" si="34"/>
        <v>0</v>
      </c>
      <c r="J80" s="50">
        <f t="shared" si="34"/>
        <v>0</v>
      </c>
      <c r="K80" s="50">
        <f t="shared" si="34"/>
        <v>0</v>
      </c>
      <c r="L80" s="50">
        <f>SUM(L72:L79)</f>
        <v>1921</v>
      </c>
      <c r="M80" s="50"/>
      <c r="N80" s="50">
        <f>SUM(N72:N79)</f>
        <v>1921</v>
      </c>
      <c r="O80" s="52"/>
    </row>
    <row r="81" spans="1:15" ht="15.75" thickTop="1" x14ac:dyDescent="0.2">
      <c r="A81" s="1"/>
      <c r="B81" s="2"/>
      <c r="C81" s="2"/>
      <c r="D81" s="2"/>
      <c r="E81" s="92"/>
      <c r="F81" s="2"/>
      <c r="G81" s="126"/>
      <c r="H81" s="2"/>
      <c r="I81" s="2"/>
      <c r="J81" s="2"/>
      <c r="K81" s="2"/>
      <c r="L81" s="2"/>
      <c r="M81" s="3"/>
      <c r="N81" s="2"/>
      <c r="O81" s="4"/>
    </row>
    <row r="82" spans="1:15" ht="33" thickBot="1" x14ac:dyDescent="0.3">
      <c r="A82" s="9"/>
      <c r="B82" s="156" t="s">
        <v>75</v>
      </c>
      <c r="C82" s="125" t="s">
        <v>3</v>
      </c>
      <c r="D82" s="125" t="s">
        <v>4</v>
      </c>
      <c r="E82" s="124" t="s">
        <v>5</v>
      </c>
      <c r="F82" s="125"/>
      <c r="G82" s="138" t="s">
        <v>6</v>
      </c>
      <c r="H82" s="125" t="s">
        <v>7</v>
      </c>
      <c r="I82" s="125" t="s">
        <v>8</v>
      </c>
      <c r="J82" s="125" t="s">
        <v>9</v>
      </c>
      <c r="K82" s="125" t="s">
        <v>10</v>
      </c>
      <c r="L82" s="125" t="s">
        <v>11</v>
      </c>
      <c r="M82" s="157" t="s">
        <v>12</v>
      </c>
      <c r="N82" s="125" t="s">
        <v>13</v>
      </c>
      <c r="O82" s="10"/>
    </row>
    <row r="83" spans="1:15" x14ac:dyDescent="0.2">
      <c r="A83" s="5"/>
      <c r="B83" s="151" t="s">
        <v>2</v>
      </c>
      <c r="C83" s="152">
        <f>C13</f>
        <v>101456</v>
      </c>
      <c r="D83" s="11">
        <v>93877.1</v>
      </c>
      <c r="E83" s="95">
        <f t="shared" ref="E83:K83" si="35">E13</f>
        <v>56170.46</v>
      </c>
      <c r="F83" s="11"/>
      <c r="G83" s="128">
        <f t="shared" si="35"/>
        <v>0</v>
      </c>
      <c r="H83" s="118">
        <f t="shared" si="35"/>
        <v>8199.0400000000009</v>
      </c>
      <c r="I83" s="118">
        <f t="shared" si="35"/>
        <v>0</v>
      </c>
      <c r="J83" s="118">
        <f t="shared" si="35"/>
        <v>0</v>
      </c>
      <c r="K83" s="118">
        <f t="shared" si="35"/>
        <v>0</v>
      </c>
      <c r="L83" s="12">
        <f>SUM(H83:K83)</f>
        <v>8199.0400000000009</v>
      </c>
      <c r="M83" s="13" t="e">
        <f t="shared" ref="M83:M90" si="36">L83/G83</f>
        <v>#DIV/0!</v>
      </c>
      <c r="N83" s="152">
        <f>N13</f>
        <v>-8199.0400000000009</v>
      </c>
      <c r="O83" s="6"/>
    </row>
    <row r="84" spans="1:15" x14ac:dyDescent="0.2">
      <c r="A84" s="5"/>
      <c r="B84" s="14" t="s">
        <v>22</v>
      </c>
      <c r="C84" s="15">
        <f>C26</f>
        <v>16668</v>
      </c>
      <c r="D84" s="16">
        <v>13837.460000000001</v>
      </c>
      <c r="E84" s="96">
        <f t="shared" ref="E84:K84" si="37">E26</f>
        <v>5279.51</v>
      </c>
      <c r="F84" s="16"/>
      <c r="G84" s="129">
        <f t="shared" si="37"/>
        <v>0</v>
      </c>
      <c r="H84" s="17">
        <f t="shared" si="37"/>
        <v>333.07</v>
      </c>
      <c r="I84" s="17">
        <f t="shared" si="37"/>
        <v>0</v>
      </c>
      <c r="J84" s="17">
        <f t="shared" si="37"/>
        <v>0</v>
      </c>
      <c r="K84" s="17">
        <f t="shared" si="37"/>
        <v>0</v>
      </c>
      <c r="L84" s="18">
        <f t="shared" ref="L84:L89" si="38">SUM(H84:K84)</f>
        <v>333.07</v>
      </c>
      <c r="M84" s="19" t="e">
        <f t="shared" si="36"/>
        <v>#DIV/0!</v>
      </c>
      <c r="N84" s="15">
        <f>N26</f>
        <v>-333.07</v>
      </c>
      <c r="O84" s="6"/>
    </row>
    <row r="85" spans="1:15" x14ac:dyDescent="0.2">
      <c r="A85" s="5"/>
      <c r="B85" s="14" t="s">
        <v>33</v>
      </c>
      <c r="C85" s="15">
        <f>C38</f>
        <v>18958</v>
      </c>
      <c r="D85" s="16">
        <v>18980.260000000002</v>
      </c>
      <c r="E85" s="96">
        <f t="shared" ref="E85:K85" si="39">E38</f>
        <v>13037.320000000002</v>
      </c>
      <c r="F85" s="16"/>
      <c r="G85" s="129">
        <f t="shared" si="39"/>
        <v>0</v>
      </c>
      <c r="H85" s="17">
        <f t="shared" si="39"/>
        <v>5105.38</v>
      </c>
      <c r="I85" s="17">
        <f t="shared" si="39"/>
        <v>0</v>
      </c>
      <c r="J85" s="17">
        <f t="shared" si="39"/>
        <v>0</v>
      </c>
      <c r="K85" s="17">
        <f t="shared" si="39"/>
        <v>0</v>
      </c>
      <c r="L85" s="18">
        <f t="shared" si="38"/>
        <v>5105.38</v>
      </c>
      <c r="M85" s="19" t="e">
        <f t="shared" si="36"/>
        <v>#DIV/0!</v>
      </c>
      <c r="N85" s="15">
        <f>N38</f>
        <v>-5105.38</v>
      </c>
      <c r="O85" s="6"/>
    </row>
    <row r="86" spans="1:15" x14ac:dyDescent="0.2">
      <c r="A86" s="5"/>
      <c r="B86" s="14" t="s">
        <v>43</v>
      </c>
      <c r="C86" s="15">
        <f>C47</f>
        <v>37238</v>
      </c>
      <c r="D86" s="16">
        <v>49414.68</v>
      </c>
      <c r="E86" s="96">
        <f t="shared" ref="E86:K86" si="40">E47</f>
        <v>52674.22</v>
      </c>
      <c r="F86" s="16"/>
      <c r="G86" s="129">
        <f t="shared" si="40"/>
        <v>0</v>
      </c>
      <c r="H86" s="17">
        <f t="shared" si="40"/>
        <v>8928.16</v>
      </c>
      <c r="I86" s="17">
        <f t="shared" si="40"/>
        <v>0</v>
      </c>
      <c r="J86" s="17">
        <f t="shared" si="40"/>
        <v>0</v>
      </c>
      <c r="K86" s="17">
        <f t="shared" si="40"/>
        <v>0</v>
      </c>
      <c r="L86" s="18">
        <f t="shared" si="38"/>
        <v>8928.16</v>
      </c>
      <c r="M86" s="19" t="e">
        <f t="shared" si="36"/>
        <v>#DIV/0!</v>
      </c>
      <c r="N86" s="15">
        <f>N47</f>
        <v>-8928.16</v>
      </c>
      <c r="O86" s="6"/>
    </row>
    <row r="87" spans="1:15" x14ac:dyDescent="0.2">
      <c r="A87" s="5"/>
      <c r="B87" s="14" t="s">
        <v>50</v>
      </c>
      <c r="C87" s="15">
        <f>C51</f>
        <v>6447</v>
      </c>
      <c r="D87" s="16">
        <v>8504.73</v>
      </c>
      <c r="E87" s="96">
        <f t="shared" ref="E87:K87" si="41">E51</f>
        <v>3649.5</v>
      </c>
      <c r="F87" s="16"/>
      <c r="G87" s="129">
        <f t="shared" si="41"/>
        <v>0</v>
      </c>
      <c r="H87" s="17">
        <f t="shared" si="41"/>
        <v>3125.88</v>
      </c>
      <c r="I87" s="17">
        <f t="shared" si="41"/>
        <v>0</v>
      </c>
      <c r="J87" s="17">
        <f t="shared" si="41"/>
        <v>0</v>
      </c>
      <c r="K87" s="17">
        <f t="shared" si="41"/>
        <v>0</v>
      </c>
      <c r="L87" s="18">
        <f t="shared" si="38"/>
        <v>3125.88</v>
      </c>
      <c r="M87" s="19" t="e">
        <f t="shared" si="36"/>
        <v>#DIV/0!</v>
      </c>
      <c r="N87" s="15">
        <f>N51</f>
        <v>-3125.88</v>
      </c>
      <c r="O87" s="6"/>
    </row>
    <row r="88" spans="1:15" x14ac:dyDescent="0.2">
      <c r="A88" s="5"/>
      <c r="B88" s="20" t="s">
        <v>52</v>
      </c>
      <c r="C88" s="21">
        <f>C57</f>
        <v>3313</v>
      </c>
      <c r="D88" s="22">
        <v>2385.36</v>
      </c>
      <c r="E88" s="97">
        <f t="shared" ref="E88:K88" si="42">E57</f>
        <v>1009.71</v>
      </c>
      <c r="F88" s="22"/>
      <c r="G88" s="139">
        <f t="shared" si="42"/>
        <v>0</v>
      </c>
      <c r="H88" s="23">
        <f t="shared" si="42"/>
        <v>150</v>
      </c>
      <c r="I88" s="23">
        <f t="shared" si="42"/>
        <v>0</v>
      </c>
      <c r="J88" s="23">
        <f t="shared" si="42"/>
        <v>0</v>
      </c>
      <c r="K88" s="23">
        <f t="shared" si="42"/>
        <v>0</v>
      </c>
      <c r="L88" s="24">
        <f t="shared" si="38"/>
        <v>150</v>
      </c>
      <c r="M88" s="25" t="e">
        <f t="shared" si="36"/>
        <v>#DIV/0!</v>
      </c>
      <c r="N88" s="21">
        <f>N57</f>
        <v>-150</v>
      </c>
      <c r="O88" s="6"/>
    </row>
    <row r="89" spans="1:15" x14ac:dyDescent="0.2">
      <c r="A89" s="5"/>
      <c r="B89" s="26" t="s">
        <v>56</v>
      </c>
      <c r="C89" s="27">
        <f>C69</f>
        <v>15774.71</v>
      </c>
      <c r="D89" s="28">
        <v>7693.7200000000012</v>
      </c>
      <c r="E89" s="98">
        <f t="shared" ref="E89:K89" si="43">E69</f>
        <v>6275.92</v>
      </c>
      <c r="F89" s="28"/>
      <c r="G89" s="140">
        <f t="shared" si="43"/>
        <v>0</v>
      </c>
      <c r="H89" s="119">
        <f t="shared" si="43"/>
        <v>4383.24</v>
      </c>
      <c r="I89" s="29">
        <f t="shared" si="43"/>
        <v>0</v>
      </c>
      <c r="J89" s="29">
        <f t="shared" si="43"/>
        <v>0</v>
      </c>
      <c r="K89" s="29">
        <f t="shared" si="43"/>
        <v>0</v>
      </c>
      <c r="L89" s="29">
        <f t="shared" si="38"/>
        <v>4383.24</v>
      </c>
      <c r="M89" s="30" t="e">
        <f t="shared" si="36"/>
        <v>#DIV/0!</v>
      </c>
      <c r="N89" s="27">
        <f>N69</f>
        <v>-4383.24</v>
      </c>
      <c r="O89" s="6"/>
    </row>
    <row r="90" spans="1:15" x14ac:dyDescent="0.2">
      <c r="A90" s="31"/>
      <c r="B90" s="158" t="s">
        <v>76</v>
      </c>
      <c r="C90" s="84">
        <f>SUM(C83:C89)</f>
        <v>199854.71</v>
      </c>
      <c r="D90" s="84">
        <v>194693.31</v>
      </c>
      <c r="E90" s="99">
        <f t="shared" ref="E90" si="44">SUM(E83:E89)</f>
        <v>138096.64000000001</v>
      </c>
      <c r="F90" s="84"/>
      <c r="G90" s="141">
        <f t="shared" ref="G90:K90" si="45">SUM(G83:G89)</f>
        <v>0</v>
      </c>
      <c r="H90" s="84">
        <f t="shared" si="45"/>
        <v>30224.770000000004</v>
      </c>
      <c r="I90" s="84">
        <f t="shared" si="45"/>
        <v>0</v>
      </c>
      <c r="J90" s="84">
        <f t="shared" si="45"/>
        <v>0</v>
      </c>
      <c r="K90" s="84">
        <f t="shared" si="45"/>
        <v>0</v>
      </c>
      <c r="L90" s="84">
        <f>SUM(L83:L89)</f>
        <v>30224.770000000004</v>
      </c>
      <c r="M90" s="159" t="e">
        <f t="shared" si="36"/>
        <v>#DIV/0!</v>
      </c>
      <c r="N90" s="84">
        <f>SUM(N83:N89)</f>
        <v>-30224.770000000004</v>
      </c>
      <c r="O90" s="32"/>
    </row>
    <row r="91" spans="1:15" x14ac:dyDescent="0.2">
      <c r="A91" s="5"/>
      <c r="B91" s="33" t="s">
        <v>77</v>
      </c>
      <c r="C91" s="34">
        <f>C80</f>
        <v>0</v>
      </c>
      <c r="D91" s="28"/>
      <c r="E91" s="100">
        <f t="shared" ref="E91:M91" si="46">E80</f>
        <v>860</v>
      </c>
      <c r="F91" s="28"/>
      <c r="G91" s="140">
        <f t="shared" si="46"/>
        <v>0</v>
      </c>
      <c r="H91" s="120">
        <f t="shared" si="46"/>
        <v>1921</v>
      </c>
      <c r="I91" s="35">
        <f t="shared" si="46"/>
        <v>0</v>
      </c>
      <c r="J91" s="35">
        <f t="shared" si="46"/>
        <v>0</v>
      </c>
      <c r="K91" s="35">
        <f t="shared" si="46"/>
        <v>0</v>
      </c>
      <c r="L91" s="35">
        <f t="shared" si="46"/>
        <v>1921</v>
      </c>
      <c r="M91" s="35">
        <f t="shared" si="46"/>
        <v>0</v>
      </c>
      <c r="N91" s="35"/>
      <c r="O91" s="6"/>
    </row>
    <row r="92" spans="1:15" ht="19.5" thickBot="1" x14ac:dyDescent="0.3">
      <c r="A92" s="36"/>
      <c r="B92" s="160" t="s">
        <v>78</v>
      </c>
      <c r="C92" s="85">
        <f>SUM(C90,C91)</f>
        <v>199854.71</v>
      </c>
      <c r="D92" s="85">
        <v>194693.31</v>
      </c>
      <c r="E92" s="101">
        <f t="shared" ref="E92" si="47">SUM(E90,E91)</f>
        <v>138956.64000000001</v>
      </c>
      <c r="F92" s="85"/>
      <c r="G92" s="142">
        <f t="shared" ref="G92:K92" si="48">SUM(G90,G91)</f>
        <v>0</v>
      </c>
      <c r="H92" s="85">
        <f t="shared" si="48"/>
        <v>32145.770000000004</v>
      </c>
      <c r="I92" s="85">
        <f t="shared" si="48"/>
        <v>0</v>
      </c>
      <c r="J92" s="85">
        <f t="shared" si="48"/>
        <v>0</v>
      </c>
      <c r="K92" s="85">
        <f t="shared" si="48"/>
        <v>0</v>
      </c>
      <c r="L92" s="85">
        <f>SUM(L90,L91)</f>
        <v>32145.770000000004</v>
      </c>
      <c r="M92" s="161"/>
      <c r="N92" s="85"/>
      <c r="O92" s="37"/>
    </row>
    <row r="93" spans="1:15" s="91" customFormat="1" ht="16.5" thickTop="1" thickBot="1" x14ac:dyDescent="0.25">
      <c r="G93" s="143"/>
    </row>
    <row r="94" spans="1:15" ht="30.75" thickTop="1" thickBot="1" x14ac:dyDescent="0.45">
      <c r="A94" s="5"/>
      <c r="B94" s="167" t="s">
        <v>79</v>
      </c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9"/>
      <c r="O94" s="6"/>
    </row>
    <row r="95" spans="1:15" ht="18" x14ac:dyDescent="0.25">
      <c r="A95" s="5"/>
      <c r="B95" s="66" t="s">
        <v>80</v>
      </c>
      <c r="C95" s="66"/>
      <c r="D95" s="66" t="s">
        <v>81</v>
      </c>
      <c r="E95" s="117" t="s">
        <v>82</v>
      </c>
      <c r="F95" s="162"/>
      <c r="G95" s="144"/>
      <c r="H95" s="66" t="s">
        <v>83</v>
      </c>
      <c r="I95" s="66" t="s">
        <v>84</v>
      </c>
      <c r="J95" s="66" t="s">
        <v>85</v>
      </c>
      <c r="K95" s="66" t="s">
        <v>86</v>
      </c>
      <c r="L95" s="66"/>
      <c r="M95" s="67"/>
      <c r="N95" s="66" t="s">
        <v>87</v>
      </c>
      <c r="O95" s="6"/>
    </row>
    <row r="96" spans="1:15" x14ac:dyDescent="0.2">
      <c r="A96" s="5"/>
      <c r="B96" s="68" t="s">
        <v>88</v>
      </c>
      <c r="C96" s="69"/>
      <c r="D96" s="69"/>
      <c r="E96" s="111"/>
      <c r="F96" s="163"/>
      <c r="G96" s="145"/>
      <c r="H96" s="90"/>
      <c r="I96" s="69"/>
      <c r="J96" s="69"/>
      <c r="K96" s="69"/>
      <c r="L96" s="69"/>
      <c r="M96" s="70"/>
      <c r="N96" s="71"/>
      <c r="O96" s="6"/>
    </row>
    <row r="97" spans="1:15" x14ac:dyDescent="0.2">
      <c r="A97" s="5"/>
      <c r="B97" s="14" t="s">
        <v>89</v>
      </c>
      <c r="C97" s="18"/>
      <c r="D97" s="18">
        <v>178898.77000000002</v>
      </c>
      <c r="E97" s="112">
        <v>190814.78000000003</v>
      </c>
      <c r="F97" s="16"/>
      <c r="G97" s="129"/>
      <c r="H97" s="17">
        <v>28507.4</v>
      </c>
      <c r="I97" s="18"/>
      <c r="J97" s="18"/>
      <c r="K97" s="18"/>
      <c r="L97" s="18">
        <f>SUM(H97:K97)</f>
        <v>28507.4</v>
      </c>
      <c r="M97" s="18"/>
      <c r="N97" s="15">
        <f t="shared" ref="N97:N104" si="49">SUM(H97:K97)</f>
        <v>28507.4</v>
      </c>
      <c r="O97" s="6"/>
    </row>
    <row r="98" spans="1:15" x14ac:dyDescent="0.2">
      <c r="A98" s="5"/>
      <c r="B98" s="14" t="s">
        <v>90</v>
      </c>
      <c r="C98" s="18"/>
      <c r="D98" s="18">
        <v>1050</v>
      </c>
      <c r="E98" s="112">
        <v>0</v>
      </c>
      <c r="F98" s="16"/>
      <c r="G98" s="129"/>
      <c r="H98" s="17">
        <v>0</v>
      </c>
      <c r="I98" s="18"/>
      <c r="J98" s="18"/>
      <c r="K98" s="18"/>
      <c r="L98" s="18">
        <f t="shared" ref="L98:L104" si="50">SUM(H98:K98)</f>
        <v>0</v>
      </c>
      <c r="M98" s="18"/>
      <c r="N98" s="15">
        <f t="shared" si="49"/>
        <v>0</v>
      </c>
      <c r="O98" s="6"/>
    </row>
    <row r="99" spans="1:15" x14ac:dyDescent="0.2">
      <c r="A99" s="5"/>
      <c r="B99" s="14" t="s">
        <v>91</v>
      </c>
      <c r="C99" s="18"/>
      <c r="D99" s="18">
        <v>3286.99</v>
      </c>
      <c r="E99" s="112">
        <v>0</v>
      </c>
      <c r="F99" s="16"/>
      <c r="G99" s="129"/>
      <c r="H99" s="17">
        <v>0</v>
      </c>
      <c r="I99" s="18"/>
      <c r="J99" s="18"/>
      <c r="K99" s="18"/>
      <c r="L99" s="18">
        <f t="shared" si="50"/>
        <v>0</v>
      </c>
      <c r="M99" s="18"/>
      <c r="N99" s="15">
        <f t="shared" si="49"/>
        <v>0</v>
      </c>
      <c r="O99" s="6"/>
    </row>
    <row r="100" spans="1:15" x14ac:dyDescent="0.2">
      <c r="A100" s="5"/>
      <c r="B100" s="14" t="s">
        <v>92</v>
      </c>
      <c r="C100" s="18"/>
      <c r="D100" s="18">
        <v>776.41000000000008</v>
      </c>
      <c r="E100" s="112">
        <v>0</v>
      </c>
      <c r="F100" s="16"/>
      <c r="G100" s="129"/>
      <c r="H100" s="17">
        <v>0</v>
      </c>
      <c r="I100" s="18"/>
      <c r="J100" s="18"/>
      <c r="K100" s="18"/>
      <c r="L100" s="18">
        <f t="shared" si="50"/>
        <v>0</v>
      </c>
      <c r="M100" s="18"/>
      <c r="N100" s="15">
        <f t="shared" si="49"/>
        <v>0</v>
      </c>
      <c r="O100" s="6"/>
    </row>
    <row r="101" spans="1:15" x14ac:dyDescent="0.2">
      <c r="A101" s="5"/>
      <c r="B101" s="14" t="s">
        <v>93</v>
      </c>
      <c r="C101" s="18"/>
      <c r="D101" s="18">
        <v>1000</v>
      </c>
      <c r="E101" s="112">
        <v>0</v>
      </c>
      <c r="F101" s="16"/>
      <c r="G101" s="129"/>
      <c r="H101" s="17">
        <v>0</v>
      </c>
      <c r="I101" s="18"/>
      <c r="J101" s="18"/>
      <c r="K101" s="18"/>
      <c r="L101" s="18">
        <f t="shared" si="50"/>
        <v>0</v>
      </c>
      <c r="M101" s="18"/>
      <c r="N101" s="15">
        <f t="shared" si="49"/>
        <v>0</v>
      </c>
      <c r="O101" s="6"/>
    </row>
    <row r="102" spans="1:15" x14ac:dyDescent="0.2">
      <c r="A102" s="5"/>
      <c r="B102" s="14" t="s">
        <v>94</v>
      </c>
      <c r="C102" s="18"/>
      <c r="D102" s="18">
        <v>171</v>
      </c>
      <c r="E102" s="112">
        <v>66</v>
      </c>
      <c r="F102" s="16"/>
      <c r="G102" s="129"/>
      <c r="H102" s="17">
        <v>0</v>
      </c>
      <c r="I102" s="18"/>
      <c r="J102" s="18"/>
      <c r="K102" s="18"/>
      <c r="L102" s="18">
        <f t="shared" si="50"/>
        <v>0</v>
      </c>
      <c r="M102" s="18"/>
      <c r="N102" s="15">
        <f t="shared" si="49"/>
        <v>0</v>
      </c>
      <c r="O102" s="6"/>
    </row>
    <row r="103" spans="1:15" x14ac:dyDescent="0.2">
      <c r="A103" s="5"/>
      <c r="B103" s="20" t="s">
        <v>95</v>
      </c>
      <c r="C103" s="24"/>
      <c r="D103" s="24">
        <v>1</v>
      </c>
      <c r="E103" s="113">
        <v>10.629999999999999</v>
      </c>
      <c r="F103" s="22"/>
      <c r="G103" s="139"/>
      <c r="H103" s="23">
        <v>12.89</v>
      </c>
      <c r="I103" s="24"/>
      <c r="J103" s="24"/>
      <c r="K103" s="24"/>
      <c r="L103" s="18">
        <f t="shared" si="50"/>
        <v>12.89</v>
      </c>
      <c r="M103" s="72"/>
      <c r="N103" s="21">
        <f t="shared" si="49"/>
        <v>12.89</v>
      </c>
      <c r="O103" s="6"/>
    </row>
    <row r="104" spans="1:15" x14ac:dyDescent="0.2">
      <c r="A104" s="5"/>
      <c r="B104" s="20" t="s">
        <v>96</v>
      </c>
      <c r="C104" s="24"/>
      <c r="D104" s="24">
        <v>17.48</v>
      </c>
      <c r="E104" s="113">
        <v>0</v>
      </c>
      <c r="F104" s="22"/>
      <c r="G104" s="139"/>
      <c r="H104" s="23">
        <v>0</v>
      </c>
      <c r="I104" s="24"/>
      <c r="J104" s="24"/>
      <c r="K104" s="24"/>
      <c r="L104" s="18">
        <f t="shared" si="50"/>
        <v>0</v>
      </c>
      <c r="M104" s="72"/>
      <c r="N104" s="21">
        <f t="shared" si="49"/>
        <v>0</v>
      </c>
      <c r="O104" s="6"/>
    </row>
    <row r="105" spans="1:15" x14ac:dyDescent="0.2">
      <c r="A105" s="5"/>
      <c r="B105" s="154" t="s">
        <v>76</v>
      </c>
      <c r="C105" s="87"/>
      <c r="D105" s="87">
        <v>185201.65000000002</v>
      </c>
      <c r="E105" s="87">
        <v>185201.65000000002</v>
      </c>
      <c r="F105" s="87"/>
      <c r="G105" s="132"/>
      <c r="H105" s="87">
        <f t="shared" ref="H105:N105" si="51">SUM(H97:H104)</f>
        <v>28520.29</v>
      </c>
      <c r="I105" s="87">
        <f t="shared" si="51"/>
        <v>0</v>
      </c>
      <c r="J105" s="87">
        <f t="shared" si="51"/>
        <v>0</v>
      </c>
      <c r="K105" s="87">
        <f t="shared" si="51"/>
        <v>0</v>
      </c>
      <c r="L105" s="87">
        <f t="shared" si="51"/>
        <v>28520.29</v>
      </c>
      <c r="M105" s="87">
        <f t="shared" si="51"/>
        <v>0</v>
      </c>
      <c r="N105" s="87">
        <f t="shared" si="51"/>
        <v>28520.29</v>
      </c>
      <c r="O105" s="6"/>
    </row>
    <row r="106" spans="1:15" x14ac:dyDescent="0.2">
      <c r="A106" s="5"/>
      <c r="B106" s="68" t="s">
        <v>97</v>
      </c>
      <c r="C106" s="69"/>
      <c r="D106" s="69"/>
      <c r="E106" s="111"/>
      <c r="F106" s="163"/>
      <c r="G106" s="145"/>
      <c r="H106" s="90"/>
      <c r="I106" s="69"/>
      <c r="J106" s="69"/>
      <c r="K106" s="69"/>
      <c r="L106" s="69"/>
      <c r="M106" s="70"/>
      <c r="N106" s="71"/>
      <c r="O106" s="6"/>
    </row>
    <row r="107" spans="1:15" x14ac:dyDescent="0.2">
      <c r="A107" s="5"/>
      <c r="B107" s="14" t="s">
        <v>98</v>
      </c>
      <c r="C107" s="18"/>
      <c r="D107" s="18">
        <v>1030</v>
      </c>
      <c r="E107" s="112">
        <v>1471</v>
      </c>
      <c r="F107" s="16"/>
      <c r="G107" s="129"/>
      <c r="H107" s="17">
        <v>550</v>
      </c>
      <c r="I107" s="18"/>
      <c r="J107" s="18"/>
      <c r="K107" s="18"/>
      <c r="L107" s="18">
        <f>SUM(H107:K107)</f>
        <v>550</v>
      </c>
      <c r="M107" s="18"/>
      <c r="N107" s="15">
        <f t="shared" ref="N107:N114" si="52">SUM(H107:K107)</f>
        <v>550</v>
      </c>
      <c r="O107" s="6"/>
    </row>
    <row r="108" spans="1:15" x14ac:dyDescent="0.2">
      <c r="A108" s="5"/>
      <c r="B108" s="14" t="s">
        <v>99</v>
      </c>
      <c r="C108" s="18"/>
      <c r="D108" s="18">
        <v>1310</v>
      </c>
      <c r="E108" s="112">
        <v>1150</v>
      </c>
      <c r="F108" s="16"/>
      <c r="G108" s="129"/>
      <c r="H108" s="17">
        <v>620</v>
      </c>
      <c r="I108" s="18"/>
      <c r="J108" s="18"/>
      <c r="K108" s="18"/>
      <c r="L108" s="18">
        <f t="shared" ref="L108:L114" si="53">SUM(H108:K108)</f>
        <v>620</v>
      </c>
      <c r="M108" s="18"/>
      <c r="N108" s="15">
        <f t="shared" si="52"/>
        <v>620</v>
      </c>
      <c r="O108" s="6"/>
    </row>
    <row r="109" spans="1:15" x14ac:dyDescent="0.2">
      <c r="A109" s="5"/>
      <c r="B109" s="14" t="s">
        <v>100</v>
      </c>
      <c r="C109" s="18"/>
      <c r="D109" s="18">
        <v>4352.8600000000006</v>
      </c>
      <c r="E109" s="112">
        <v>126</v>
      </c>
      <c r="F109" s="16"/>
      <c r="G109" s="129"/>
      <c r="H109" s="17">
        <v>0</v>
      </c>
      <c r="I109" s="18"/>
      <c r="J109" s="18"/>
      <c r="K109" s="18"/>
      <c r="L109" s="18">
        <f t="shared" si="53"/>
        <v>0</v>
      </c>
      <c r="M109" s="18"/>
      <c r="N109" s="15">
        <f t="shared" si="52"/>
        <v>0</v>
      </c>
      <c r="O109" s="6"/>
    </row>
    <row r="110" spans="1:15" x14ac:dyDescent="0.2">
      <c r="A110" s="5"/>
      <c r="B110" s="14" t="s">
        <v>101</v>
      </c>
      <c r="C110" s="18"/>
      <c r="D110" s="18">
        <v>1564</v>
      </c>
      <c r="E110" s="112">
        <v>1177.6600000000001</v>
      </c>
      <c r="F110" s="16"/>
      <c r="G110" s="129"/>
      <c r="H110" s="17">
        <v>0</v>
      </c>
      <c r="I110" s="18"/>
      <c r="J110" s="18"/>
      <c r="K110" s="18"/>
      <c r="L110" s="18">
        <f t="shared" si="53"/>
        <v>0</v>
      </c>
      <c r="M110" s="18"/>
      <c r="N110" s="15">
        <f t="shared" si="52"/>
        <v>0</v>
      </c>
      <c r="O110" s="6"/>
    </row>
    <row r="111" spans="1:15" x14ac:dyDescent="0.2">
      <c r="A111" s="5"/>
      <c r="B111" s="14" t="s">
        <v>102</v>
      </c>
      <c r="C111" s="18"/>
      <c r="D111" s="18">
        <v>200</v>
      </c>
      <c r="E111" s="112">
        <v>0</v>
      </c>
      <c r="F111" s="16"/>
      <c r="G111" s="129"/>
      <c r="H111" s="17">
        <v>350</v>
      </c>
      <c r="I111" s="18"/>
      <c r="J111" s="18"/>
      <c r="K111" s="18"/>
      <c r="L111" s="18">
        <f t="shared" si="53"/>
        <v>350</v>
      </c>
      <c r="M111" s="18"/>
      <c r="N111" s="15">
        <f t="shared" si="52"/>
        <v>350</v>
      </c>
      <c r="O111" s="6"/>
    </row>
    <row r="112" spans="1:15" x14ac:dyDescent="0.2">
      <c r="A112" s="5"/>
      <c r="B112" s="14" t="s">
        <v>103</v>
      </c>
      <c r="C112" s="18"/>
      <c r="D112" s="18">
        <v>20084.79</v>
      </c>
      <c r="E112" s="112">
        <v>28500</v>
      </c>
      <c r="F112" s="16"/>
      <c r="G112" s="129"/>
      <c r="H112" s="17">
        <v>0</v>
      </c>
      <c r="I112" s="18"/>
      <c r="J112" s="18"/>
      <c r="K112" s="18"/>
      <c r="L112" s="18">
        <f t="shared" si="53"/>
        <v>0</v>
      </c>
      <c r="M112" s="18"/>
      <c r="N112" s="15">
        <f t="shared" si="52"/>
        <v>0</v>
      </c>
      <c r="O112" s="6"/>
    </row>
    <row r="113" spans="1:29" x14ac:dyDescent="0.2">
      <c r="A113" s="5"/>
      <c r="B113" s="14" t="s">
        <v>104</v>
      </c>
      <c r="C113" s="18"/>
      <c r="D113" s="18">
        <v>660.36</v>
      </c>
      <c r="E113" s="112">
        <v>0</v>
      </c>
      <c r="F113" s="16"/>
      <c r="G113" s="129"/>
      <c r="H113" s="17">
        <v>0</v>
      </c>
      <c r="I113" s="18"/>
      <c r="J113" s="18"/>
      <c r="K113" s="18"/>
      <c r="L113" s="18">
        <f t="shared" si="53"/>
        <v>0</v>
      </c>
      <c r="M113" s="18"/>
      <c r="N113" s="15">
        <f t="shared" si="52"/>
        <v>0</v>
      </c>
      <c r="O113" s="6"/>
    </row>
    <row r="114" spans="1:29" x14ac:dyDescent="0.2">
      <c r="A114" s="5"/>
      <c r="B114" s="14" t="s">
        <v>105</v>
      </c>
      <c r="C114" s="18"/>
      <c r="D114" s="18">
        <v>50</v>
      </c>
      <c r="E114" s="112">
        <v>0</v>
      </c>
      <c r="F114" s="16"/>
      <c r="G114" s="129"/>
      <c r="H114" s="17">
        <v>0</v>
      </c>
      <c r="I114" s="18"/>
      <c r="J114" s="18"/>
      <c r="K114" s="18"/>
      <c r="L114" s="18">
        <f t="shared" si="53"/>
        <v>0</v>
      </c>
      <c r="M114" s="73"/>
      <c r="N114" s="15">
        <f t="shared" si="52"/>
        <v>0</v>
      </c>
      <c r="O114" s="6"/>
    </row>
    <row r="115" spans="1:29" ht="15.75" thickBot="1" x14ac:dyDescent="0.25">
      <c r="A115" s="5"/>
      <c r="B115" s="154" t="s">
        <v>76</v>
      </c>
      <c r="C115" s="87"/>
      <c r="D115" s="87">
        <v>29252.010000000002</v>
      </c>
      <c r="E115" s="87">
        <v>29252.010000000002</v>
      </c>
      <c r="F115" s="87"/>
      <c r="G115" s="132"/>
      <c r="H115" s="87">
        <f t="shared" ref="H115:N115" si="54">SUM(H107:H114)</f>
        <v>1520</v>
      </c>
      <c r="I115" s="57">
        <f t="shared" si="54"/>
        <v>0</v>
      </c>
      <c r="J115" s="57">
        <f t="shared" si="54"/>
        <v>0</v>
      </c>
      <c r="K115" s="57">
        <f t="shared" si="54"/>
        <v>0</v>
      </c>
      <c r="L115" s="57">
        <f t="shared" si="54"/>
        <v>1520</v>
      </c>
      <c r="M115" s="57">
        <f t="shared" si="54"/>
        <v>0</v>
      </c>
      <c r="N115" s="57">
        <f t="shared" si="54"/>
        <v>1520</v>
      </c>
      <c r="O115" s="6"/>
    </row>
    <row r="116" spans="1:29" ht="15.75" thickTop="1" x14ac:dyDescent="0.2">
      <c r="A116" s="5"/>
      <c r="B116" s="7"/>
      <c r="C116" s="7"/>
      <c r="D116" s="7"/>
      <c r="E116" s="93"/>
      <c r="F116" s="88"/>
      <c r="G116" s="133"/>
      <c r="H116" s="88"/>
      <c r="I116" s="7"/>
      <c r="J116" s="7"/>
      <c r="K116" s="7"/>
      <c r="L116" s="7"/>
      <c r="M116" s="7"/>
      <c r="N116" s="7"/>
      <c r="O116" s="6"/>
    </row>
    <row r="117" spans="1:29" ht="18.75" x14ac:dyDescent="0.25">
      <c r="A117" s="36"/>
      <c r="B117" s="160" t="s">
        <v>106</v>
      </c>
      <c r="C117" s="85"/>
      <c r="D117" s="85">
        <v>214453.66000000003</v>
      </c>
      <c r="E117" s="85">
        <v>214453.66000000003</v>
      </c>
      <c r="F117" s="85"/>
      <c r="G117" s="142"/>
      <c r="H117" s="85">
        <f t="shared" ref="H117:N117" si="55">H105+H115</f>
        <v>30040.29</v>
      </c>
      <c r="I117" s="74">
        <f t="shared" si="55"/>
        <v>0</v>
      </c>
      <c r="J117" s="74">
        <f t="shared" si="55"/>
        <v>0</v>
      </c>
      <c r="K117" s="74">
        <f>K105+K115</f>
        <v>0</v>
      </c>
      <c r="L117" s="74">
        <f>L105+L115</f>
        <v>30040.29</v>
      </c>
      <c r="M117" s="74">
        <f t="shared" si="55"/>
        <v>0</v>
      </c>
      <c r="N117" s="74">
        <f t="shared" si="55"/>
        <v>30040.29</v>
      </c>
      <c r="O117" s="37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</row>
    <row r="118" spans="1:29" x14ac:dyDescent="0.2">
      <c r="A118" s="5"/>
      <c r="B118" s="7"/>
      <c r="C118" s="7"/>
      <c r="D118" s="7"/>
      <c r="E118" s="93"/>
      <c r="F118" s="88"/>
      <c r="G118" s="133"/>
      <c r="H118" s="88"/>
      <c r="I118" s="7"/>
      <c r="J118" s="7"/>
      <c r="K118" s="7"/>
      <c r="L118" s="7"/>
      <c r="M118" s="7"/>
      <c r="N118" s="7"/>
      <c r="O118" s="6"/>
    </row>
    <row r="119" spans="1:29" ht="18.75" x14ac:dyDescent="0.25">
      <c r="A119" s="76"/>
      <c r="B119" s="77" t="s">
        <v>107</v>
      </c>
      <c r="C119" s="78"/>
      <c r="D119" s="78">
        <v>6355.99</v>
      </c>
      <c r="E119" s="114">
        <v>5845.0000000000009</v>
      </c>
      <c r="F119" s="78"/>
      <c r="G119" s="146"/>
      <c r="H119" s="78">
        <f>1301.16-105.3-202.89-67.07</f>
        <v>925.90000000000009</v>
      </c>
      <c r="I119" s="78"/>
      <c r="J119" s="78"/>
      <c r="K119" s="78"/>
      <c r="L119" s="78"/>
      <c r="M119" s="79"/>
      <c r="N119" s="78">
        <f>SUM(H119:M119)</f>
        <v>925.90000000000009</v>
      </c>
      <c r="O119" s="80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</row>
    <row r="120" spans="1:29" x14ac:dyDescent="0.2">
      <c r="A120" s="47"/>
      <c r="B120" s="82"/>
      <c r="C120" s="82"/>
      <c r="D120" s="82"/>
      <c r="E120" s="115"/>
      <c r="F120" s="82"/>
      <c r="G120" s="147"/>
      <c r="H120" s="82"/>
      <c r="I120" s="82"/>
      <c r="J120" s="82"/>
      <c r="K120" s="82"/>
      <c r="L120" s="82"/>
      <c r="M120" s="83"/>
      <c r="N120" s="82"/>
      <c r="O120" s="52"/>
    </row>
  </sheetData>
  <mergeCells count="4">
    <mergeCell ref="B2:N2"/>
    <mergeCell ref="B3:N3"/>
    <mergeCell ref="B4:N4"/>
    <mergeCell ref="B94:N94"/>
  </mergeCells>
  <printOptions horizontalCentered="1"/>
  <pageMargins left="0.25" right="0.25" top="0.25" bottom="0.25" header="0" footer="0"/>
  <pageSetup scale="50" fitToHeight="0" orientation="landscape" r:id="rId1"/>
  <headerFooter>
    <oddFooter>Page &amp;P of &amp;N</oddFooter>
  </headerFooter>
  <rowBreaks count="2" manualBreakCount="2">
    <brk id="69" max="1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Stephine Bumpus</dc:creator>
  <cp:keywords/>
  <dc:description/>
  <cp:lastModifiedBy>Emmie Burke</cp:lastModifiedBy>
  <cp:revision/>
  <dcterms:created xsi:type="dcterms:W3CDTF">2025-01-08T20:33:08Z</dcterms:created>
  <dcterms:modified xsi:type="dcterms:W3CDTF">2026-05-02T18:06:33Z</dcterms:modified>
  <cp:category/>
  <cp:contentStatus/>
</cp:coreProperties>
</file>