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M:\Compensation\2023\xx Final Drafts\PDF\"/>
    </mc:Choice>
  </mc:AlternateContent>
  <xr:revisionPtr revIDLastSave="0" documentId="8_{655ACCE6-4708-44DA-B0C7-F66C6C6EF9A8}" xr6:coauthVersionLast="47" xr6:coauthVersionMax="47" xr10:uidLastSave="{00000000-0000-0000-0000-000000000000}"/>
  <bookViews>
    <workbookView xWindow="28680" yWindow="-7590" windowWidth="16440" windowHeight="28440" xr2:uid="{02F4F8D0-133A-42C0-807C-37FDE461C7C0}"/>
  </bookViews>
  <sheets>
    <sheet name="Revised" sheetId="1" r:id="rId1"/>
    <sheet name="Original" sheetId="2" state="hidden" r:id="rId2"/>
  </sheets>
  <definedNames>
    <definedName name="_xlnm.Print_Area" localSheetId="0">Revised!$A$1:$K$50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F26" i="1"/>
  <c r="F18" i="1"/>
  <c r="F12" i="1"/>
  <c r="D80" i="2"/>
  <c r="C80" i="2"/>
  <c r="D79" i="2"/>
  <c r="C79" i="2"/>
  <c r="D78" i="2"/>
  <c r="C78" i="2"/>
  <c r="E76" i="2"/>
  <c r="C76" i="2" s="1"/>
  <c r="D76" i="2"/>
  <c r="E75" i="2"/>
  <c r="D75" i="2"/>
  <c r="C75" i="2"/>
  <c r="F38" i="2"/>
  <c r="E37" i="2"/>
  <c r="D37" i="2"/>
  <c r="E36" i="2"/>
  <c r="D36" i="2"/>
  <c r="E35" i="2"/>
  <c r="D35" i="2"/>
  <c r="F33" i="2"/>
  <c r="E26" i="2"/>
  <c r="D26" i="2"/>
  <c r="E25" i="2"/>
  <c r="D25" i="2"/>
  <c r="E24" i="2"/>
  <c r="D24" i="2"/>
  <c r="F22" i="2"/>
  <c r="E16" i="2"/>
  <c r="D16" i="2"/>
  <c r="E15" i="2"/>
  <c r="D15" i="2"/>
  <c r="F13" i="2"/>
  <c r="F34" i="1"/>
  <c r="F32" i="1"/>
  <c r="F31" i="1"/>
  <c r="F29" i="1" l="1"/>
  <c r="E28" i="1"/>
  <c r="D28" i="1"/>
  <c r="E27" i="1"/>
  <c r="D27" i="1"/>
  <c r="F24" i="1"/>
  <c r="E20" i="1"/>
  <c r="D20" i="1"/>
  <c r="E19" i="1"/>
  <c r="D19" i="1"/>
  <c r="F16" i="1"/>
  <c r="F13" i="1"/>
  <c r="F9" i="1"/>
  <c r="F35" i="1" l="1"/>
  <c r="F33" i="1"/>
  <c r="D11" i="1" l="1"/>
</calcChain>
</file>

<file path=xl/sharedStrings.xml><?xml version="1.0" encoding="utf-8"?>
<sst xmlns="http://schemas.openxmlformats.org/spreadsheetml/2006/main" count="140" uniqueCount="70">
  <si>
    <t>Life Insurance ($90 k)</t>
  </si>
  <si>
    <t>Life Additional</t>
  </si>
  <si>
    <t>Extended Health/Vision</t>
  </si>
  <si>
    <t>Dental</t>
  </si>
  <si>
    <t>SIDB ($10k life Ins)</t>
  </si>
  <si>
    <t>Total</t>
  </si>
  <si>
    <t>TBA</t>
  </si>
  <si>
    <t>-</t>
  </si>
  <si>
    <t>Dep. Life</t>
  </si>
  <si>
    <t>CLERGY LTD</t>
  </si>
  <si>
    <t>0% by employee, 2.2% by employer, calculation on salary X 1.10%</t>
  </si>
  <si>
    <t>of salary</t>
  </si>
  <si>
    <t>LAY LTD</t>
  </si>
  <si>
    <t>0% by employee, 2.2% employer</t>
  </si>
  <si>
    <t>CLERGY PENSION</t>
  </si>
  <si>
    <t>5.0% employee, 12.5% by employer, calculation on salary X 1.10%</t>
  </si>
  <si>
    <t>PENSION OFFICE ADMIN FUND (CLERGY)</t>
  </si>
  <si>
    <t>The Pension Office has eliminated this cost</t>
  </si>
  <si>
    <t>LAY PENSION</t>
  </si>
  <si>
    <t>5% by employee, 5% by employer of salary</t>
  </si>
  <si>
    <t>CONTINUING EDUCATION</t>
  </si>
  <si>
    <t>$75.00 (per month) by employer ($900.00/ Yr. Max)</t>
  </si>
  <si>
    <t>COUNSELLING SERVICE - CLERGY</t>
  </si>
  <si>
    <t>$1.71 by employee, $1.71 by employer</t>
  </si>
  <si>
    <t>LAY EMPLOYEE PAYROLL PROCESSING FEE</t>
  </si>
  <si>
    <t>$10.00 per employee per month-billed to parish</t>
  </si>
  <si>
    <t>NOTES:  SIDB stands for Self Insured Death Benefit</t>
  </si>
  <si>
    <t>Notes :</t>
  </si>
  <si>
    <t>SINGLE</t>
  </si>
  <si>
    <t>COUPLE</t>
  </si>
  <si>
    <t>FAMILY</t>
  </si>
  <si>
    <t>RETIRED CLERGY MEMBERS ONLY</t>
  </si>
  <si>
    <t>Dental - Single</t>
  </si>
  <si>
    <t>Dental - Couple</t>
  </si>
  <si>
    <t>Dental - Family</t>
  </si>
  <si>
    <t>DIOCESE OF NEW WESTMINSTER</t>
  </si>
  <si>
    <t xml:space="preserve">BENEFIT COST SPLIT SUMMARY - 2022  </t>
  </si>
  <si>
    <t>CLERGY and LAY</t>
  </si>
  <si>
    <t>EMPLOYER</t>
  </si>
  <si>
    <t>EMPLOYEE</t>
  </si>
  <si>
    <t>TOTAL</t>
  </si>
  <si>
    <t>BENFIT COST SPLIT SUMMARY - 2022  PAGE 2</t>
  </si>
  <si>
    <t>Employer</t>
  </si>
  <si>
    <t>Employee</t>
  </si>
  <si>
    <t>Extended Health &amp; Vision - Single</t>
  </si>
  <si>
    <t>Extended Health &amp; Vision - Couple &amp; Family</t>
  </si>
  <si>
    <t>Life Insurance ($90,000)</t>
  </si>
  <si>
    <t>Parish</t>
  </si>
  <si>
    <t>Description</t>
  </si>
  <si>
    <t>***</t>
  </si>
  <si>
    <t>Self-Insurance Death Benefit ($10,000)</t>
  </si>
  <si>
    <t>Life Insurance - Additional</t>
  </si>
  <si>
    <t>Extended Health / Vision</t>
  </si>
  <si>
    <t>Extended Health / Vision - Single</t>
  </si>
  <si>
    <t>Extended Health / Vision - Couple &amp; Family</t>
  </si>
  <si>
    <t>Pension - Clergy</t>
  </si>
  <si>
    <t>Continuing Education</t>
  </si>
  <si>
    <t>Employee &amp; Family Assistance Program (EFAP)</t>
  </si>
  <si>
    <t>Payroll Processing Fee for Lay Staff</t>
  </si>
  <si>
    <t>Pension - Lay Staff</t>
  </si>
  <si>
    <t>Clergy &amp;
Lay Staff</t>
  </si>
  <si>
    <t>Clergy &amp; 
Lay Staff</t>
  </si>
  <si>
    <t>Long-Term Disability Premium - Clergy</t>
  </si>
  <si>
    <t>Long-Term Disability Premium - Lay Staff</t>
  </si>
  <si>
    <t>Life Insurance - Dependent</t>
  </si>
  <si>
    <r>
      <rPr>
        <sz val="11"/>
        <color theme="8" tint="-0.249977111117893"/>
        <rFont val="Calibri"/>
        <family val="2"/>
        <scheme val="minor"/>
      </rPr>
      <t>TBA</t>
    </r>
    <r>
      <rPr>
        <sz val="11"/>
        <rFont val="Calibri"/>
        <family val="2"/>
        <scheme val="minor"/>
      </rPr>
      <t xml:space="preserve"> - To Be Arranged.  For more information, please email Michele @ </t>
    </r>
    <r>
      <rPr>
        <sz val="11"/>
        <color rgb="FF0000FF"/>
        <rFont val="Calibri"/>
        <family val="2"/>
        <scheme val="minor"/>
      </rPr>
      <t>payroll@vancouver.anglican.ca</t>
    </r>
  </si>
  <si>
    <t>*** the base for LTD and pension benefit for clergy is salary x 1.10</t>
  </si>
  <si>
    <t>Year 2023 Monthly Benefit Cost-Split Summary for Clergy and Lay Staff</t>
  </si>
  <si>
    <t>Short-Term Disability Premium - Clergy (Full-time)</t>
  </si>
  <si>
    <t>Short-Term Disability Premium - Clergy (Part-time)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</si>
</sst>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  <font>
      <sz val="11"/>
      <color theme="4"/>
      <name val="Arial Narrow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1"/>
      <color rgb="FF0070C0"/>
      <name val="Arial Narrow"/>
      <family val="2"/>
    </font>
    <font>
      <u/>
      <sz val="11"/>
      <color theme="1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44" fontId="2" fillId="0" borderId="0" xfId="1" applyFont="1" applyFill="1"/>
    <xf numFmtId="44" fontId="0" fillId="0" borderId="0" xfId="1" applyFont="1" applyFill="1"/>
    <xf numFmtId="44" fontId="0" fillId="0" borderId="0" xfId="1" applyFont="1" applyFill="1" applyAlignment="1">
      <alignment horizontal="center"/>
    </xf>
    <xf numFmtId="9" fontId="0" fillId="0" borderId="0" xfId="0" applyNumberFormat="1"/>
    <xf numFmtId="44" fontId="2" fillId="0" borderId="0" xfId="1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top" indent="8"/>
    </xf>
    <xf numFmtId="0" fontId="3" fillId="2" borderId="0" xfId="0" applyFont="1" applyFill="1"/>
    <xf numFmtId="44" fontId="3" fillId="3" borderId="0" xfId="1" applyFont="1" applyFill="1"/>
    <xf numFmtId="0" fontId="3" fillId="3" borderId="0" xfId="0" applyFont="1" applyFill="1"/>
    <xf numFmtId="44" fontId="4" fillId="3" borderId="0" xfId="1" applyFont="1" applyFill="1"/>
    <xf numFmtId="44" fontId="3" fillId="3" borderId="0" xfId="1" applyFont="1" applyFill="1" applyAlignment="1">
      <alignment horizontal="center"/>
    </xf>
    <xf numFmtId="9" fontId="3" fillId="3" borderId="0" xfId="0" applyNumberFormat="1" applyFont="1" applyFill="1"/>
    <xf numFmtId="44" fontId="4" fillId="3" borderId="0" xfId="1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 vertical="center" wrapText="1"/>
    </xf>
    <xf numFmtId="0" fontId="7" fillId="0" borderId="0" xfId="0" applyFont="1"/>
    <xf numFmtId="0" fontId="7" fillId="5" borderId="0" xfId="0" applyFont="1" applyFill="1" applyAlignment="1">
      <alignment horizontal="center"/>
    </xf>
    <xf numFmtId="0" fontId="7" fillId="5" borderId="0" xfId="0" applyFont="1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0" borderId="0" xfId="0" applyAlignment="1">
      <alignment horizontal="center"/>
    </xf>
    <xf numFmtId="44" fontId="1" fillId="0" borderId="0" xfId="1" applyFont="1" applyFill="1"/>
    <xf numFmtId="0" fontId="8" fillId="0" borderId="0" xfId="0" applyFont="1"/>
    <xf numFmtId="9" fontId="0" fillId="0" borderId="0" xfId="0" applyNumberFormat="1" applyAlignment="1">
      <alignment horizontal="center"/>
    </xf>
    <xf numFmtId="0" fontId="6" fillId="3" borderId="0" xfId="0" applyFont="1" applyFill="1" applyAlignment="1">
      <alignment horizontal="right"/>
    </xf>
    <xf numFmtId="0" fontId="3" fillId="0" borderId="0" xfId="0" applyFont="1" applyAlignment="1">
      <alignment horizontal="right"/>
    </xf>
    <xf numFmtId="0" fontId="4" fillId="4" borderId="0" xfId="0" applyFont="1" applyFill="1" applyAlignment="1">
      <alignment horizontal="right" vertical="center" wrapText="1"/>
    </xf>
    <xf numFmtId="0" fontId="4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6" borderId="0" xfId="0" applyFont="1" applyFill="1" applyBorder="1"/>
    <xf numFmtId="0" fontId="4" fillId="0" borderId="0" xfId="0" applyFont="1" applyBorder="1"/>
    <xf numFmtId="43" fontId="3" fillId="3" borderId="0" xfId="2" applyFont="1" applyFill="1" applyBorder="1"/>
    <xf numFmtId="44" fontId="3" fillId="3" borderId="0" xfId="1" applyFont="1" applyFill="1" applyBorder="1"/>
    <xf numFmtId="10" fontId="3" fillId="3" borderId="0" xfId="0" applyNumberFormat="1" applyFont="1" applyFill="1" applyBorder="1"/>
    <xf numFmtId="43" fontId="3" fillId="3" borderId="0" xfId="2" applyFont="1" applyFill="1"/>
    <xf numFmtId="44" fontId="4" fillId="3" borderId="0" xfId="1" applyFont="1" applyFill="1" applyBorder="1"/>
    <xf numFmtId="0" fontId="10" fillId="3" borderId="0" xfId="0" applyFont="1" applyFill="1" applyAlignment="1">
      <alignment horizontal="right"/>
    </xf>
    <xf numFmtId="10" fontId="3" fillId="3" borderId="0" xfId="3" applyNumberFormat="1" applyFont="1" applyFill="1" applyBorder="1"/>
    <xf numFmtId="0" fontId="3" fillId="4" borderId="0" xfId="0" applyFont="1" applyFill="1" applyBorder="1" applyAlignment="1">
      <alignment horizontal="right" wrapText="1"/>
    </xf>
    <xf numFmtId="0" fontId="4" fillId="0" borderId="0" xfId="0" applyFont="1" applyAlignment="1">
      <alignment horizontal="left"/>
    </xf>
    <xf numFmtId="0" fontId="12" fillId="0" borderId="0" xfId="4" applyFont="1"/>
    <xf numFmtId="0" fontId="13" fillId="0" borderId="0" xfId="4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</cellXfs>
  <cellStyles count="5">
    <cellStyle name="Comma" xfId="2" builtinId="3"/>
    <cellStyle name="Currency" xfId="1" builtinId="4"/>
    <cellStyle name="Hyperlink" xfId="4" builtinId="8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4</xdr:col>
      <xdr:colOff>19050</xdr:colOff>
      <xdr:row>3</xdr:row>
      <xdr:rowOff>47625</xdr:rowOff>
    </xdr:to>
    <xdr:pic>
      <xdr:nvPicPr>
        <xdr:cNvPr id="4" name="Picture 3" descr="Graphical user interface, text, application&#10;&#10;Description automatically generated">
          <a:extLst>
            <a:ext uri="{FF2B5EF4-FFF2-40B4-BE49-F238E27FC236}">
              <a16:creationId xmlns:a16="http://schemas.microsoft.com/office/drawing/2014/main" id="{A7FECAFD-34CE-4C98-B816-806AEC68EE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150"/>
          <a:ext cx="3752850" cy="781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ayroll@vancouver.anglican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0D787B-84F7-4A3A-A5E6-E03303FD84D3}">
  <sheetPr>
    <tabColor theme="7" tint="0.59999389629810485"/>
  </sheetPr>
  <dimension ref="B3:S50"/>
  <sheetViews>
    <sheetView showGridLines="0" tabSelected="1" zoomScaleNormal="100" workbookViewId="0">
      <selection activeCell="J41" sqref="J41"/>
    </sheetView>
  </sheetViews>
  <sheetFormatPr defaultColWidth="9.140625" defaultRowHeight="16.5" x14ac:dyDescent="0.3"/>
  <cols>
    <col min="1" max="1" width="1.5703125" style="1" customWidth="1"/>
    <col min="2" max="2" width="44.28515625" style="1" customWidth="1"/>
    <col min="3" max="3" width="1" style="1" customWidth="1"/>
    <col min="4" max="4" width="9.140625" style="1"/>
    <col min="5" max="5" width="10.5703125" style="1" customWidth="1"/>
    <col min="6" max="6" width="9.140625" style="1"/>
    <col min="7" max="7" width="1.7109375" style="1" customWidth="1"/>
    <col min="8" max="8" width="9.140625" style="1"/>
    <col min="9" max="9" width="10.42578125" style="1" customWidth="1"/>
    <col min="10" max="10" width="9.140625" style="1"/>
    <col min="11" max="11" width="1" style="1" customWidth="1"/>
    <col min="12" max="16384" width="9.140625" style="1"/>
  </cols>
  <sheetData>
    <row r="3" spans="2:19" ht="29.25" customHeight="1" x14ac:dyDescent="0.3">
      <c r="B3" s="11"/>
    </row>
    <row r="4" spans="2:19" ht="13.5" customHeight="1" x14ac:dyDescent="0.3">
      <c r="B4" s="11"/>
    </row>
    <row r="5" spans="2:19" ht="18.75" x14ac:dyDescent="0.3">
      <c r="B5" s="51" t="s">
        <v>67</v>
      </c>
      <c r="C5" s="51"/>
      <c r="D5" s="51"/>
      <c r="E5" s="51"/>
      <c r="F5" s="51"/>
      <c r="G5" s="51"/>
      <c r="H5" s="51"/>
      <c r="I5" s="51"/>
      <c r="J5" s="51"/>
      <c r="K5" s="51"/>
    </row>
    <row r="6" spans="2:19" ht="3" customHeight="1" x14ac:dyDescent="0.3">
      <c r="D6" s="31"/>
      <c r="E6" s="31"/>
      <c r="F6" s="31"/>
      <c r="G6" s="31"/>
      <c r="H6" s="31"/>
      <c r="I6" s="31"/>
      <c r="J6" s="31"/>
    </row>
    <row r="7" spans="2:19" ht="36.75" customHeight="1" x14ac:dyDescent="0.3">
      <c r="B7" s="19"/>
      <c r="C7" s="19"/>
      <c r="D7" s="32" t="s">
        <v>47</v>
      </c>
      <c r="E7" s="32" t="s">
        <v>60</v>
      </c>
      <c r="F7" s="32" t="s">
        <v>5</v>
      </c>
      <c r="G7" s="32"/>
      <c r="H7" s="32" t="s">
        <v>47</v>
      </c>
      <c r="I7" s="32" t="s">
        <v>60</v>
      </c>
      <c r="J7" s="32" t="s">
        <v>5</v>
      </c>
      <c r="K7" s="20"/>
      <c r="L7" s="2"/>
      <c r="M7" s="2"/>
      <c r="N7" s="2"/>
      <c r="O7" s="2"/>
      <c r="P7" s="2"/>
      <c r="Q7" s="2"/>
      <c r="R7" s="2"/>
      <c r="S7" s="2"/>
    </row>
    <row r="8" spans="2:19" ht="21.75" customHeight="1" x14ac:dyDescent="0.3">
      <c r="B8" s="50" t="s">
        <v>28</v>
      </c>
      <c r="C8" s="50"/>
      <c r="D8" s="50"/>
      <c r="E8" s="50"/>
      <c r="F8" s="50"/>
      <c r="G8" s="50"/>
      <c r="H8" s="50"/>
      <c r="I8" s="50"/>
      <c r="J8" s="50"/>
    </row>
    <row r="9" spans="2:19" x14ac:dyDescent="0.3">
      <c r="B9" s="12" t="s">
        <v>46</v>
      </c>
      <c r="D9" s="13">
        <v>21.6</v>
      </c>
      <c r="E9" s="13">
        <v>7.2</v>
      </c>
      <c r="F9" s="13">
        <f>SUM(D9:E9)</f>
        <v>28.8</v>
      </c>
      <c r="H9" s="17">
        <v>0.75</v>
      </c>
      <c r="I9" s="17">
        <v>0.25</v>
      </c>
      <c r="J9" s="17">
        <v>1</v>
      </c>
    </row>
    <row r="10" spans="2:19" x14ac:dyDescent="0.3">
      <c r="B10" s="12" t="s">
        <v>51</v>
      </c>
      <c r="D10" s="14"/>
      <c r="E10" s="43" t="s">
        <v>6</v>
      </c>
      <c r="F10" s="43"/>
      <c r="H10" s="41">
        <v>0</v>
      </c>
      <c r="I10" s="17">
        <v>1</v>
      </c>
      <c r="J10" s="17">
        <v>1</v>
      </c>
    </row>
    <row r="11" spans="2:19" x14ac:dyDescent="0.3">
      <c r="B11" s="12" t="s">
        <v>52</v>
      </c>
      <c r="D11" s="13">
        <f>F11*75%</f>
        <v>62.28</v>
      </c>
      <c r="E11" s="13">
        <f>F11*25%</f>
        <v>20.76</v>
      </c>
      <c r="F11" s="13">
        <v>83.04</v>
      </c>
      <c r="H11" s="17">
        <v>0.75</v>
      </c>
      <c r="I11" s="17">
        <v>0.25</v>
      </c>
      <c r="J11" s="17">
        <v>1</v>
      </c>
    </row>
    <row r="12" spans="2:19" x14ac:dyDescent="0.3">
      <c r="B12" s="12" t="s">
        <v>3</v>
      </c>
      <c r="D12" s="15">
        <v>34.659999999999997</v>
      </c>
      <c r="E12" s="15">
        <v>11.55</v>
      </c>
      <c r="F12" s="15">
        <f>+D12+E12</f>
        <v>46.209999999999994</v>
      </c>
      <c r="H12" s="17">
        <v>0.75</v>
      </c>
      <c r="I12" s="17">
        <v>0.25</v>
      </c>
      <c r="J12" s="17">
        <v>1</v>
      </c>
    </row>
    <row r="13" spans="2:19" x14ac:dyDescent="0.3">
      <c r="B13" s="12" t="s">
        <v>50</v>
      </c>
      <c r="D13" s="13">
        <v>11.8</v>
      </c>
      <c r="E13" s="16" t="s">
        <v>7</v>
      </c>
      <c r="F13" s="13">
        <f>SUM(D13:E13)</f>
        <v>11.8</v>
      </c>
      <c r="H13" s="17">
        <v>1</v>
      </c>
      <c r="I13" s="41">
        <v>0</v>
      </c>
      <c r="J13" s="17">
        <v>1</v>
      </c>
    </row>
    <row r="14" spans="2:19" ht="5.25" customHeight="1" x14ac:dyDescent="0.3"/>
    <row r="15" spans="2:19" x14ac:dyDescent="0.3">
      <c r="B15" s="50" t="s">
        <v>29</v>
      </c>
      <c r="C15" s="50"/>
      <c r="D15" s="50"/>
      <c r="E15" s="50"/>
      <c r="F15" s="50"/>
      <c r="G15" s="50"/>
      <c r="H15" s="50"/>
      <c r="I15" s="50"/>
      <c r="J15" s="50"/>
      <c r="K15" s="50"/>
    </row>
    <row r="16" spans="2:19" x14ac:dyDescent="0.3">
      <c r="B16" s="12" t="s">
        <v>46</v>
      </c>
      <c r="D16" s="13">
        <v>21.6</v>
      </c>
      <c r="E16" s="13">
        <v>7.2</v>
      </c>
      <c r="F16" s="13">
        <f>D16+E16</f>
        <v>28.8</v>
      </c>
      <c r="H16" s="17">
        <v>0.75</v>
      </c>
      <c r="I16" s="17">
        <v>0.25</v>
      </c>
      <c r="J16" s="17">
        <v>1</v>
      </c>
    </row>
    <row r="17" spans="2:11" x14ac:dyDescent="0.3">
      <c r="B17" s="12" t="s">
        <v>51</v>
      </c>
      <c r="D17" s="13"/>
      <c r="E17" s="43" t="s">
        <v>6</v>
      </c>
      <c r="F17" s="30"/>
      <c r="H17" s="41">
        <v>0</v>
      </c>
      <c r="I17" s="17">
        <v>1</v>
      </c>
      <c r="J17" s="17">
        <v>1</v>
      </c>
    </row>
    <row r="18" spans="2:11" x14ac:dyDescent="0.3">
      <c r="B18" s="12" t="s">
        <v>64</v>
      </c>
      <c r="D18" s="15">
        <v>0.5</v>
      </c>
      <c r="E18" s="18">
        <v>0.16</v>
      </c>
      <c r="F18" s="18">
        <f>+D18+E18</f>
        <v>0.66</v>
      </c>
      <c r="H18" s="17">
        <v>0.75</v>
      </c>
      <c r="I18" s="17">
        <v>0.25</v>
      </c>
      <c r="J18" s="17">
        <v>1</v>
      </c>
    </row>
    <row r="19" spans="2:11" x14ac:dyDescent="0.3">
      <c r="B19" s="12" t="s">
        <v>52</v>
      </c>
      <c r="D19" s="13">
        <f>F19*75%</f>
        <v>165.14999999999998</v>
      </c>
      <c r="E19" s="13">
        <f>F19*25%</f>
        <v>55.05</v>
      </c>
      <c r="F19" s="13">
        <v>220.2</v>
      </c>
      <c r="H19" s="17">
        <v>0.75</v>
      </c>
      <c r="I19" s="17">
        <v>0.25</v>
      </c>
      <c r="J19" s="17">
        <v>1</v>
      </c>
    </row>
    <row r="20" spans="2:11" x14ac:dyDescent="0.3">
      <c r="B20" s="12" t="s">
        <v>3</v>
      </c>
      <c r="D20" s="15">
        <f>F20*75%</f>
        <v>60.33</v>
      </c>
      <c r="E20" s="15">
        <f>F20*25%</f>
        <v>20.11</v>
      </c>
      <c r="F20" s="15">
        <v>80.44</v>
      </c>
      <c r="H20" s="17">
        <v>0.75</v>
      </c>
      <c r="I20" s="17">
        <v>0.25</v>
      </c>
      <c r="J20" s="17">
        <v>1</v>
      </c>
    </row>
    <row r="21" spans="2:11" x14ac:dyDescent="0.3">
      <c r="B21" s="12" t="s">
        <v>50</v>
      </c>
      <c r="D21" s="13">
        <v>11.8</v>
      </c>
      <c r="E21" s="16" t="s">
        <v>7</v>
      </c>
      <c r="F21" s="13">
        <v>11.8</v>
      </c>
      <c r="H21" s="17">
        <v>1</v>
      </c>
      <c r="I21" s="41">
        <v>0</v>
      </c>
      <c r="J21" s="17">
        <v>1</v>
      </c>
    </row>
    <row r="22" spans="2:11" ht="3" customHeight="1" x14ac:dyDescent="0.3"/>
    <row r="23" spans="2:11" x14ac:dyDescent="0.3">
      <c r="B23" s="50" t="s">
        <v>30</v>
      </c>
      <c r="C23" s="50"/>
      <c r="D23" s="50"/>
      <c r="E23" s="50"/>
      <c r="F23" s="50"/>
      <c r="G23" s="50"/>
      <c r="H23" s="50"/>
      <c r="I23" s="50"/>
      <c r="J23" s="50"/>
      <c r="K23" s="50"/>
    </row>
    <row r="24" spans="2:11" x14ac:dyDescent="0.3">
      <c r="B24" s="12" t="s">
        <v>46</v>
      </c>
      <c r="D24" s="13">
        <v>21.6</v>
      </c>
      <c r="E24" s="13">
        <v>7.2</v>
      </c>
      <c r="F24" s="13">
        <f>D24+E24</f>
        <v>28.8</v>
      </c>
      <c r="H24" s="17">
        <v>0.75</v>
      </c>
      <c r="I24" s="17">
        <v>0.25</v>
      </c>
      <c r="J24" s="17">
        <v>1</v>
      </c>
    </row>
    <row r="25" spans="2:11" x14ac:dyDescent="0.3">
      <c r="B25" s="12" t="s">
        <v>51</v>
      </c>
      <c r="D25" s="13"/>
      <c r="E25" s="43" t="s">
        <v>6</v>
      </c>
      <c r="F25" s="30"/>
      <c r="H25" s="41">
        <v>0</v>
      </c>
      <c r="I25" s="17">
        <v>1</v>
      </c>
      <c r="J25" s="17">
        <v>1</v>
      </c>
    </row>
    <row r="26" spans="2:11" x14ac:dyDescent="0.3">
      <c r="B26" s="12" t="s">
        <v>64</v>
      </c>
      <c r="D26" s="15">
        <v>0.5</v>
      </c>
      <c r="E26" s="18">
        <v>0.16</v>
      </c>
      <c r="F26" s="18">
        <f>+D26+E26</f>
        <v>0.66</v>
      </c>
      <c r="H26" s="17">
        <v>0.75</v>
      </c>
      <c r="I26" s="17">
        <v>0.25</v>
      </c>
      <c r="J26" s="17">
        <v>1</v>
      </c>
    </row>
    <row r="27" spans="2:11" x14ac:dyDescent="0.3">
      <c r="B27" s="12" t="s">
        <v>52</v>
      </c>
      <c r="D27" s="13">
        <f>F27*75%</f>
        <v>165.14999999999998</v>
      </c>
      <c r="E27" s="13">
        <f>F27*25%</f>
        <v>55.05</v>
      </c>
      <c r="F27" s="13">
        <v>220.2</v>
      </c>
      <c r="H27" s="17">
        <v>0.75</v>
      </c>
      <c r="I27" s="17">
        <v>0.25</v>
      </c>
      <c r="J27" s="17">
        <v>1</v>
      </c>
    </row>
    <row r="28" spans="2:11" x14ac:dyDescent="0.3">
      <c r="B28" s="12" t="s">
        <v>3</v>
      </c>
      <c r="D28" s="15">
        <f>F28*75%</f>
        <v>142.935</v>
      </c>
      <c r="E28" s="15">
        <f>F28*25%</f>
        <v>47.645000000000003</v>
      </c>
      <c r="F28" s="15">
        <v>190.58</v>
      </c>
      <c r="H28" s="17">
        <v>0.75</v>
      </c>
      <c r="I28" s="17">
        <v>0.25</v>
      </c>
      <c r="J28" s="17">
        <v>1</v>
      </c>
    </row>
    <row r="29" spans="2:11" x14ac:dyDescent="0.3">
      <c r="B29" s="12" t="s">
        <v>50</v>
      </c>
      <c r="D29" s="13">
        <v>11.8</v>
      </c>
      <c r="E29" s="16" t="s">
        <v>7</v>
      </c>
      <c r="F29" s="13">
        <f>D29</f>
        <v>11.8</v>
      </c>
      <c r="H29" s="17">
        <v>1</v>
      </c>
      <c r="I29" s="41">
        <v>0</v>
      </c>
      <c r="J29" s="17">
        <v>1</v>
      </c>
    </row>
    <row r="30" spans="2:11" ht="21.75" customHeight="1" x14ac:dyDescent="0.3">
      <c r="B30" s="50" t="s">
        <v>31</v>
      </c>
      <c r="C30" s="50"/>
      <c r="D30" s="50"/>
      <c r="E30" s="50"/>
      <c r="F30" s="50"/>
      <c r="G30" s="50"/>
      <c r="H30" s="50"/>
      <c r="I30" s="50"/>
      <c r="J30" s="50"/>
    </row>
    <row r="31" spans="2:11" x14ac:dyDescent="0.3">
      <c r="B31" s="12" t="s">
        <v>53</v>
      </c>
      <c r="D31" s="15">
        <v>64.45</v>
      </c>
      <c r="E31" s="15">
        <v>64.459999999999994</v>
      </c>
      <c r="F31" s="15">
        <f>D31+E31</f>
        <v>128.91</v>
      </c>
      <c r="H31" s="17">
        <v>0.5</v>
      </c>
      <c r="I31" s="17">
        <v>0.5</v>
      </c>
      <c r="J31" s="17">
        <v>1</v>
      </c>
    </row>
    <row r="32" spans="2:11" x14ac:dyDescent="0.3">
      <c r="B32" s="12" t="s">
        <v>54</v>
      </c>
      <c r="D32" s="15">
        <v>170.07</v>
      </c>
      <c r="E32" s="15">
        <v>170.07</v>
      </c>
      <c r="F32" s="15">
        <f>+D32+E32</f>
        <v>340.14</v>
      </c>
      <c r="H32" s="17">
        <v>0.5</v>
      </c>
      <c r="I32" s="17">
        <v>0.5</v>
      </c>
      <c r="J32" s="17">
        <v>1</v>
      </c>
    </row>
    <row r="33" spans="2:18" x14ac:dyDescent="0.3">
      <c r="B33" s="12" t="s">
        <v>32</v>
      </c>
      <c r="D33" s="15">
        <v>28.09</v>
      </c>
      <c r="E33" s="18">
        <v>28.09</v>
      </c>
      <c r="F33" s="15">
        <f t="shared" ref="F33:F35" si="0">+D33+E33</f>
        <v>56.18</v>
      </c>
      <c r="H33" s="17">
        <v>0.5</v>
      </c>
      <c r="I33" s="17">
        <v>0.5</v>
      </c>
      <c r="J33" s="17">
        <v>1</v>
      </c>
    </row>
    <row r="34" spans="2:18" x14ac:dyDescent="0.3">
      <c r="B34" s="12" t="s">
        <v>33</v>
      </c>
      <c r="D34" s="15">
        <v>50.65</v>
      </c>
      <c r="E34" s="18">
        <v>50.65</v>
      </c>
      <c r="F34" s="15">
        <f t="shared" si="0"/>
        <v>101.3</v>
      </c>
      <c r="H34" s="17">
        <v>0.5</v>
      </c>
      <c r="I34" s="17">
        <v>0.5</v>
      </c>
      <c r="J34" s="17">
        <v>1</v>
      </c>
    </row>
    <row r="35" spans="2:18" x14ac:dyDescent="0.3">
      <c r="B35" s="12" t="s">
        <v>34</v>
      </c>
      <c r="D35" s="15">
        <v>118.79</v>
      </c>
      <c r="E35" s="15">
        <v>118.79</v>
      </c>
      <c r="F35" s="15">
        <f t="shared" si="0"/>
        <v>237.58</v>
      </c>
      <c r="H35" s="17">
        <v>0.5</v>
      </c>
      <c r="I35" s="17">
        <v>0.5</v>
      </c>
      <c r="J35" s="17">
        <v>1</v>
      </c>
    </row>
    <row r="36" spans="2:18" ht="10.5" customHeight="1" x14ac:dyDescent="0.3"/>
    <row r="37" spans="2:18" ht="33" x14ac:dyDescent="0.3">
      <c r="B37" s="33" t="s">
        <v>48</v>
      </c>
      <c r="C37" s="34"/>
      <c r="D37" s="45" t="s">
        <v>61</v>
      </c>
      <c r="E37" s="35" t="s">
        <v>47</v>
      </c>
    </row>
    <row r="38" spans="2:18" x14ac:dyDescent="0.3">
      <c r="B38" s="36" t="s">
        <v>68</v>
      </c>
      <c r="C38" s="37"/>
      <c r="D38" s="38">
        <v>0</v>
      </c>
      <c r="E38" s="38">
        <v>18.5</v>
      </c>
    </row>
    <row r="39" spans="2:18" x14ac:dyDescent="0.3">
      <c r="B39" s="36" t="s">
        <v>69</v>
      </c>
      <c r="C39" s="37"/>
      <c r="D39" s="38">
        <v>0</v>
      </c>
      <c r="E39" s="38">
        <v>9.25</v>
      </c>
    </row>
    <row r="40" spans="2:18" x14ac:dyDescent="0.3">
      <c r="B40" s="36" t="s">
        <v>62</v>
      </c>
      <c r="C40" s="37"/>
      <c r="D40" s="38">
        <v>0</v>
      </c>
      <c r="E40" s="40">
        <v>2.1999999999999999E-2</v>
      </c>
      <c r="F40" s="1" t="s">
        <v>49</v>
      </c>
    </row>
    <row r="41" spans="2:18" x14ac:dyDescent="0.3">
      <c r="B41" s="36" t="s">
        <v>63</v>
      </c>
      <c r="C41" s="37"/>
      <c r="D41" s="38">
        <v>0</v>
      </c>
      <c r="E41" s="40">
        <v>2.1999999999999999E-2</v>
      </c>
    </row>
    <row r="42" spans="2:18" x14ac:dyDescent="0.3">
      <c r="B42" s="36" t="s">
        <v>55</v>
      </c>
      <c r="C42" s="37"/>
      <c r="D42" s="40">
        <v>0.05</v>
      </c>
      <c r="E42" s="40">
        <v>0.125</v>
      </c>
      <c r="F42" s="1" t="s">
        <v>49</v>
      </c>
    </row>
    <row r="43" spans="2:18" x14ac:dyDescent="0.3">
      <c r="B43" s="36" t="s">
        <v>59</v>
      </c>
      <c r="C43" s="37"/>
      <c r="D43" s="40">
        <v>0.05</v>
      </c>
      <c r="E43" s="44">
        <v>0.05</v>
      </c>
    </row>
    <row r="44" spans="2:18" x14ac:dyDescent="0.3">
      <c r="B44" s="36" t="s">
        <v>56</v>
      </c>
      <c r="C44" s="37"/>
      <c r="D44" s="38">
        <v>0</v>
      </c>
      <c r="E44" s="39">
        <v>75</v>
      </c>
    </row>
    <row r="45" spans="2:18" x14ac:dyDescent="0.3">
      <c r="B45" s="36" t="s">
        <v>57</v>
      </c>
      <c r="C45" s="37"/>
      <c r="D45" s="42">
        <v>1.8</v>
      </c>
      <c r="E45" s="42">
        <v>1.8</v>
      </c>
      <c r="M45" s="49"/>
      <c r="N45" s="49"/>
      <c r="O45" s="49"/>
      <c r="P45" s="49"/>
      <c r="Q45" s="49"/>
    </row>
    <row r="46" spans="2:18" x14ac:dyDescent="0.3">
      <c r="B46" s="36" t="s">
        <v>58</v>
      </c>
      <c r="C46" s="37"/>
      <c r="D46" s="38">
        <v>0</v>
      </c>
      <c r="E46" s="42">
        <v>10</v>
      </c>
      <c r="M46" s="49"/>
      <c r="N46" s="49"/>
      <c r="O46" s="49"/>
      <c r="P46" s="49"/>
      <c r="Q46" s="49"/>
      <c r="R46" s="49"/>
    </row>
    <row r="47" spans="2:18" ht="7.5" customHeight="1" x14ac:dyDescent="0.3"/>
    <row r="48" spans="2:18" x14ac:dyDescent="0.3">
      <c r="B48" s="46" t="s">
        <v>27</v>
      </c>
    </row>
    <row r="49" spans="2:5" x14ac:dyDescent="0.3">
      <c r="B49" s="1" t="s">
        <v>66</v>
      </c>
    </row>
    <row r="50" spans="2:5" x14ac:dyDescent="0.3">
      <c r="B50" s="48" t="s">
        <v>65</v>
      </c>
      <c r="E50" s="47"/>
    </row>
  </sheetData>
  <mergeCells count="7">
    <mergeCell ref="M46:R46"/>
    <mergeCell ref="B30:J30"/>
    <mergeCell ref="B5:K5"/>
    <mergeCell ref="B8:J8"/>
    <mergeCell ref="B15:K15"/>
    <mergeCell ref="B23:K23"/>
    <mergeCell ref="M45:Q45"/>
  </mergeCells>
  <hyperlinks>
    <hyperlink ref="B50" r:id="rId1" display="TBA - To Be Arranged.  For more information, please email Michele @" xr:uid="{1C8EA0FC-F131-4B4E-8064-E0C2B6207064}"/>
  </hyperlinks>
  <pageMargins left="0.31496062992126" right="6.4960630000000005E-2" top="0.35433070866141703" bottom="0.35433070866141703" header="0.31496062992126" footer="0.31496062992126"/>
  <pageSetup scale="9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D7E98-4901-4C28-B7F6-09C406112DC0}">
  <sheetPr>
    <tabColor theme="8" tint="0.59999389629810485"/>
  </sheetPr>
  <dimension ref="A6:RZ84"/>
  <sheetViews>
    <sheetView topLeftCell="A13" workbookViewId="0">
      <selection activeCell="D91" sqref="D91"/>
    </sheetView>
  </sheetViews>
  <sheetFormatPr defaultRowHeight="15" x14ac:dyDescent="0.25"/>
  <cols>
    <col min="3" max="3" width="4.28515625" customWidth="1"/>
    <col min="4" max="5" width="10.28515625" customWidth="1"/>
    <col min="7" max="7" width="2.7109375" customWidth="1"/>
    <col min="8" max="8" width="9.85546875" customWidth="1"/>
    <col min="9" max="9" width="10.140625" customWidth="1"/>
    <col min="11" max="11" width="9.140625" style="24"/>
    <col min="12" max="494" width="9.140625" style="25"/>
  </cols>
  <sheetData>
    <row r="6" spans="1:494" s="21" customFormat="1" ht="23.25" x14ac:dyDescent="0.35">
      <c r="A6" s="21" t="s">
        <v>35</v>
      </c>
      <c r="K6" s="22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  <c r="GO6" s="23"/>
      <c r="GP6" s="23"/>
      <c r="GQ6" s="23"/>
      <c r="GR6" s="23"/>
      <c r="GS6" s="23"/>
      <c r="GT6" s="23"/>
      <c r="GU6" s="23"/>
      <c r="GV6" s="23"/>
      <c r="GW6" s="23"/>
      <c r="GX6" s="23"/>
      <c r="GY6" s="23"/>
      <c r="GZ6" s="23"/>
      <c r="HA6" s="23"/>
      <c r="HB6" s="23"/>
      <c r="HC6" s="23"/>
      <c r="HD6" s="23"/>
      <c r="HE6" s="23"/>
      <c r="HF6" s="23"/>
      <c r="HG6" s="23"/>
      <c r="HH6" s="23"/>
      <c r="HI6" s="23"/>
      <c r="HJ6" s="23"/>
      <c r="HK6" s="23"/>
      <c r="HL6" s="23"/>
      <c r="HM6" s="23"/>
      <c r="HN6" s="23"/>
      <c r="HO6" s="23"/>
      <c r="HP6" s="23"/>
      <c r="HQ6" s="23"/>
      <c r="HR6" s="23"/>
      <c r="HS6" s="23"/>
      <c r="HT6" s="23"/>
      <c r="HU6" s="23"/>
      <c r="HV6" s="23"/>
      <c r="HW6" s="23"/>
      <c r="HX6" s="23"/>
      <c r="HY6" s="23"/>
      <c r="HZ6" s="23"/>
      <c r="IA6" s="23"/>
      <c r="IB6" s="23"/>
      <c r="IC6" s="23"/>
      <c r="ID6" s="23"/>
      <c r="IE6" s="23"/>
      <c r="IF6" s="23"/>
      <c r="IG6" s="23"/>
      <c r="IH6" s="23"/>
      <c r="II6" s="23"/>
      <c r="IJ6" s="23"/>
      <c r="IK6" s="23"/>
      <c r="IL6" s="23"/>
      <c r="IM6" s="23"/>
      <c r="IN6" s="23"/>
      <c r="IO6" s="23"/>
      <c r="IP6" s="23"/>
      <c r="IQ6" s="23"/>
      <c r="IR6" s="23"/>
      <c r="IS6" s="23"/>
      <c r="IT6" s="23"/>
      <c r="IU6" s="23"/>
      <c r="IV6" s="23"/>
      <c r="IW6" s="23"/>
      <c r="IX6" s="23"/>
      <c r="IY6" s="23"/>
      <c r="IZ6" s="23"/>
      <c r="JA6" s="23"/>
      <c r="JB6" s="23"/>
      <c r="JC6" s="23"/>
      <c r="JD6" s="23"/>
      <c r="JE6" s="23"/>
      <c r="JF6" s="23"/>
      <c r="JG6" s="23"/>
      <c r="JH6" s="23"/>
      <c r="JI6" s="23"/>
      <c r="JJ6" s="23"/>
      <c r="JK6" s="23"/>
      <c r="JL6" s="23"/>
      <c r="JM6" s="23"/>
      <c r="JN6" s="23"/>
      <c r="JO6" s="23"/>
      <c r="JP6" s="23"/>
      <c r="JQ6" s="23"/>
      <c r="JR6" s="23"/>
      <c r="JS6" s="23"/>
      <c r="JT6" s="23"/>
      <c r="JU6" s="23"/>
      <c r="JV6" s="23"/>
      <c r="JW6" s="23"/>
      <c r="JX6" s="23"/>
      <c r="JY6" s="23"/>
      <c r="JZ6" s="23"/>
      <c r="KA6" s="23"/>
      <c r="KB6" s="23"/>
      <c r="KC6" s="23"/>
      <c r="KD6" s="23"/>
      <c r="KE6" s="23"/>
      <c r="KF6" s="23"/>
      <c r="KG6" s="23"/>
      <c r="KH6" s="23"/>
      <c r="KI6" s="23"/>
      <c r="KJ6" s="23"/>
      <c r="KK6" s="23"/>
      <c r="KL6" s="23"/>
      <c r="KM6" s="23"/>
      <c r="KN6" s="23"/>
      <c r="KO6" s="23"/>
      <c r="KP6" s="23"/>
      <c r="KQ6" s="23"/>
      <c r="KR6" s="23"/>
      <c r="KS6" s="23"/>
      <c r="KT6" s="23"/>
      <c r="KU6" s="23"/>
      <c r="KV6" s="23"/>
      <c r="KW6" s="23"/>
      <c r="KX6" s="23"/>
      <c r="KY6" s="23"/>
      <c r="KZ6" s="23"/>
      <c r="LA6" s="23"/>
      <c r="LB6" s="23"/>
      <c r="LC6" s="23"/>
      <c r="LD6" s="23"/>
      <c r="LE6" s="23"/>
      <c r="LF6" s="23"/>
      <c r="LG6" s="23"/>
      <c r="LH6" s="23"/>
      <c r="LI6" s="23"/>
      <c r="LJ6" s="23"/>
      <c r="LK6" s="23"/>
      <c r="LL6" s="23"/>
      <c r="LM6" s="23"/>
      <c r="LN6" s="23"/>
      <c r="LO6" s="23"/>
      <c r="LP6" s="23"/>
      <c r="LQ6" s="23"/>
      <c r="LR6" s="23"/>
      <c r="LS6" s="23"/>
      <c r="LT6" s="23"/>
      <c r="LU6" s="23"/>
      <c r="LV6" s="23"/>
      <c r="LW6" s="23"/>
      <c r="LX6" s="23"/>
      <c r="LY6" s="23"/>
      <c r="LZ6" s="23"/>
      <c r="MA6" s="23"/>
      <c r="MB6" s="23"/>
      <c r="MC6" s="23"/>
      <c r="MD6" s="23"/>
      <c r="ME6" s="23"/>
      <c r="MF6" s="23"/>
      <c r="MG6" s="23"/>
      <c r="MH6" s="23"/>
      <c r="MI6" s="23"/>
      <c r="MJ6" s="23"/>
      <c r="MK6" s="23"/>
      <c r="ML6" s="23"/>
      <c r="MM6" s="23"/>
      <c r="MN6" s="23"/>
      <c r="MO6" s="23"/>
      <c r="MP6" s="23"/>
      <c r="MQ6" s="23"/>
      <c r="MR6" s="23"/>
      <c r="MS6" s="23"/>
      <c r="MT6" s="23"/>
      <c r="MU6" s="23"/>
      <c r="MV6" s="23"/>
      <c r="MW6" s="23"/>
      <c r="MX6" s="23"/>
      <c r="MY6" s="23"/>
      <c r="MZ6" s="23"/>
      <c r="NA6" s="23"/>
      <c r="NB6" s="23"/>
      <c r="NC6" s="23"/>
      <c r="ND6" s="23"/>
      <c r="NE6" s="23"/>
      <c r="NF6" s="23"/>
      <c r="NG6" s="23"/>
      <c r="NH6" s="23"/>
      <c r="NI6" s="23"/>
      <c r="NJ6" s="23"/>
      <c r="NK6" s="23"/>
      <c r="NL6" s="23"/>
      <c r="NM6" s="23"/>
      <c r="NN6" s="23"/>
      <c r="NO6" s="23"/>
      <c r="NP6" s="23"/>
      <c r="NQ6" s="23"/>
      <c r="NR6" s="23"/>
      <c r="NS6" s="23"/>
      <c r="NT6" s="23"/>
      <c r="NU6" s="23"/>
      <c r="NV6" s="23"/>
      <c r="NW6" s="23"/>
      <c r="NX6" s="23"/>
      <c r="NY6" s="23"/>
      <c r="NZ6" s="23"/>
      <c r="OA6" s="23"/>
      <c r="OB6" s="23"/>
      <c r="OC6" s="23"/>
      <c r="OD6" s="23"/>
      <c r="OE6" s="23"/>
      <c r="OF6" s="23"/>
      <c r="OG6" s="23"/>
      <c r="OH6" s="23"/>
      <c r="OI6" s="23"/>
      <c r="OJ6" s="23"/>
      <c r="OK6" s="23"/>
      <c r="OL6" s="23"/>
      <c r="OM6" s="23"/>
      <c r="ON6" s="23"/>
      <c r="OO6" s="23"/>
      <c r="OP6" s="23"/>
      <c r="OQ6" s="23"/>
      <c r="OR6" s="23"/>
      <c r="OS6" s="23"/>
      <c r="OT6" s="23"/>
      <c r="OU6" s="23"/>
      <c r="OV6" s="23"/>
      <c r="OW6" s="23"/>
      <c r="OX6" s="23"/>
      <c r="OY6" s="23"/>
      <c r="OZ6" s="23"/>
      <c r="PA6" s="23"/>
      <c r="PB6" s="23"/>
      <c r="PC6" s="23"/>
      <c r="PD6" s="23"/>
      <c r="PE6" s="23"/>
      <c r="PF6" s="23"/>
      <c r="PG6" s="23"/>
      <c r="PH6" s="23"/>
      <c r="PI6" s="23"/>
      <c r="PJ6" s="23"/>
      <c r="PK6" s="23"/>
      <c r="PL6" s="23"/>
      <c r="PM6" s="23"/>
      <c r="PN6" s="23"/>
      <c r="PO6" s="23"/>
      <c r="PP6" s="23"/>
      <c r="PQ6" s="23"/>
      <c r="PR6" s="23"/>
      <c r="PS6" s="23"/>
      <c r="PT6" s="23"/>
      <c r="PU6" s="23"/>
      <c r="PV6" s="23"/>
      <c r="PW6" s="23"/>
      <c r="PX6" s="23"/>
      <c r="PY6" s="23"/>
      <c r="PZ6" s="23"/>
      <c r="QA6" s="23"/>
      <c r="QB6" s="23"/>
      <c r="QC6" s="23"/>
      <c r="QD6" s="23"/>
      <c r="QE6" s="23"/>
      <c r="QF6" s="23"/>
      <c r="QG6" s="23"/>
      <c r="QH6" s="23"/>
      <c r="QI6" s="23"/>
      <c r="QJ6" s="23"/>
      <c r="QK6" s="23"/>
      <c r="QL6" s="23"/>
      <c r="QM6" s="23"/>
      <c r="QN6" s="23"/>
      <c r="QO6" s="23"/>
      <c r="QP6" s="23"/>
      <c r="QQ6" s="23"/>
      <c r="QR6" s="23"/>
      <c r="QS6" s="23"/>
      <c r="QT6" s="23"/>
      <c r="QU6" s="23"/>
      <c r="QV6" s="23"/>
      <c r="QW6" s="23"/>
      <c r="QX6" s="23"/>
      <c r="QY6" s="23"/>
      <c r="QZ6" s="23"/>
      <c r="RA6" s="23"/>
      <c r="RB6" s="23"/>
      <c r="RC6" s="23"/>
      <c r="RD6" s="23"/>
      <c r="RE6" s="23"/>
      <c r="RF6" s="23"/>
      <c r="RG6" s="23"/>
      <c r="RH6" s="23"/>
      <c r="RI6" s="23"/>
      <c r="RJ6" s="23"/>
      <c r="RK6" s="23"/>
      <c r="RL6" s="23"/>
      <c r="RM6" s="23"/>
      <c r="RN6" s="23"/>
      <c r="RO6" s="23"/>
      <c r="RP6" s="23"/>
      <c r="RQ6" s="23"/>
      <c r="RR6" s="23"/>
      <c r="RS6" s="23"/>
      <c r="RT6" s="23"/>
      <c r="RU6" s="23"/>
      <c r="RV6" s="23"/>
      <c r="RW6" s="23"/>
      <c r="RX6" s="23"/>
      <c r="RY6" s="23"/>
      <c r="RZ6" s="23"/>
    </row>
    <row r="7" spans="1:494" x14ac:dyDescent="0.25">
      <c r="D7" t="s">
        <v>36</v>
      </c>
    </row>
    <row r="10" spans="1:494" x14ac:dyDescent="0.25">
      <c r="A10" s="8" t="s">
        <v>37</v>
      </c>
      <c r="B10" s="8"/>
      <c r="C10" s="8"/>
      <c r="D10" s="9" t="s">
        <v>38</v>
      </c>
      <c r="E10" s="9" t="s">
        <v>39</v>
      </c>
      <c r="F10" s="9" t="s">
        <v>40</v>
      </c>
      <c r="G10" s="8"/>
      <c r="H10" s="8" t="s">
        <v>38</v>
      </c>
      <c r="I10" s="8" t="s">
        <v>39</v>
      </c>
      <c r="J10" s="9" t="s">
        <v>40</v>
      </c>
      <c r="K10" s="26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</row>
    <row r="11" spans="1:494" x14ac:dyDescent="0.25">
      <c r="A11" s="8" t="s">
        <v>28</v>
      </c>
      <c r="B11" s="8"/>
      <c r="C11" s="8"/>
      <c r="D11" s="8"/>
      <c r="E11" s="8"/>
      <c r="F11" s="8"/>
      <c r="G11" s="8"/>
      <c r="H11" s="8"/>
      <c r="I11" s="8"/>
      <c r="J11" s="8"/>
      <c r="K11" s="26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</row>
    <row r="12" spans="1:494" x14ac:dyDescent="0.25">
      <c r="K12" s="26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</row>
    <row r="13" spans="1:494" x14ac:dyDescent="0.25">
      <c r="A13" t="s">
        <v>0</v>
      </c>
      <c r="D13" s="4">
        <v>16.88</v>
      </c>
      <c r="E13" s="4">
        <v>5.62</v>
      </c>
      <c r="F13" s="4">
        <f>D13+E13</f>
        <v>22.5</v>
      </c>
      <c r="H13" s="6">
        <v>0.75</v>
      </c>
      <c r="I13" s="6">
        <v>0.25</v>
      </c>
      <c r="J13" s="6">
        <v>1</v>
      </c>
      <c r="K13" s="26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</row>
    <row r="14" spans="1:494" x14ac:dyDescent="0.25">
      <c r="A14" t="s">
        <v>1</v>
      </c>
      <c r="D14" s="4"/>
      <c r="E14" s="5" t="s">
        <v>6</v>
      </c>
      <c r="F14" s="5" t="s">
        <v>6</v>
      </c>
      <c r="I14" s="6">
        <v>1</v>
      </c>
      <c r="J14" s="6">
        <v>1</v>
      </c>
      <c r="K14" s="26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</row>
    <row r="15" spans="1:494" x14ac:dyDescent="0.25">
      <c r="A15" t="s">
        <v>2</v>
      </c>
      <c r="D15" s="3">
        <f>F15*75%</f>
        <v>62.28</v>
      </c>
      <c r="E15" s="3">
        <f>F15*25%</f>
        <v>20.76</v>
      </c>
      <c r="F15" s="3">
        <v>83.04</v>
      </c>
      <c r="H15" s="6">
        <v>0.75</v>
      </c>
      <c r="I15" s="6">
        <v>0.25</v>
      </c>
      <c r="J15" s="6">
        <v>1</v>
      </c>
      <c r="K15" s="26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</row>
    <row r="16" spans="1:494" x14ac:dyDescent="0.25">
      <c r="A16" t="s">
        <v>3</v>
      </c>
      <c r="D16" s="4">
        <f>F16*75%</f>
        <v>34.3125</v>
      </c>
      <c r="E16" s="4">
        <f>F16*25%</f>
        <v>11.4375</v>
      </c>
      <c r="F16" s="4">
        <v>45.75</v>
      </c>
      <c r="H16" s="6">
        <v>0.75</v>
      </c>
      <c r="I16" s="6">
        <v>0.25</v>
      </c>
      <c r="J16" s="6">
        <v>1</v>
      </c>
      <c r="K16" s="2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</row>
    <row r="17" spans="1:11" customFormat="1" x14ac:dyDescent="0.25">
      <c r="A17" t="s">
        <v>4</v>
      </c>
      <c r="D17" s="4">
        <v>11.8</v>
      </c>
      <c r="E17" s="5" t="s">
        <v>7</v>
      </c>
      <c r="F17" s="4">
        <v>11.8</v>
      </c>
      <c r="H17" s="6">
        <v>1</v>
      </c>
      <c r="I17" s="6">
        <v>0</v>
      </c>
      <c r="J17" s="6">
        <v>1</v>
      </c>
      <c r="K17" s="26"/>
    </row>
    <row r="18" spans="1:11" customFormat="1" x14ac:dyDescent="0.25">
      <c r="K18" s="26"/>
    </row>
    <row r="19" spans="1:11" customFormat="1" x14ac:dyDescent="0.25">
      <c r="A19" s="8" t="s">
        <v>37</v>
      </c>
      <c r="B19" s="8"/>
      <c r="D19" s="9" t="s">
        <v>38</v>
      </c>
      <c r="E19" s="9" t="s">
        <v>39</v>
      </c>
      <c r="F19" s="9" t="s">
        <v>40</v>
      </c>
      <c r="G19" s="8"/>
      <c r="H19" s="8" t="s">
        <v>38</v>
      </c>
      <c r="I19" s="8" t="s">
        <v>39</v>
      </c>
      <c r="J19" s="9" t="s">
        <v>40</v>
      </c>
      <c r="K19" s="26"/>
    </row>
    <row r="20" spans="1:11" customFormat="1" x14ac:dyDescent="0.25">
      <c r="A20" s="8" t="s">
        <v>29</v>
      </c>
      <c r="B20" s="8"/>
      <c r="K20" s="26"/>
    </row>
    <row r="21" spans="1:11" customFormat="1" x14ac:dyDescent="0.25">
      <c r="K21" s="26"/>
    </row>
    <row r="22" spans="1:11" customFormat="1" x14ac:dyDescent="0.25">
      <c r="A22" t="s">
        <v>0</v>
      </c>
      <c r="D22" s="4">
        <v>16.88</v>
      </c>
      <c r="E22" s="4">
        <v>5.62</v>
      </c>
      <c r="F22" s="4">
        <f>D22+E22</f>
        <v>22.5</v>
      </c>
      <c r="H22" s="6">
        <v>0.75</v>
      </c>
      <c r="I22" s="6">
        <v>0.25</v>
      </c>
      <c r="J22" s="6">
        <v>1</v>
      </c>
      <c r="K22" s="26"/>
    </row>
    <row r="23" spans="1:11" customFormat="1" x14ac:dyDescent="0.25">
      <c r="A23" t="s">
        <v>1</v>
      </c>
      <c r="D23" s="4"/>
      <c r="E23" s="5" t="s">
        <v>6</v>
      </c>
      <c r="F23" s="5" t="s">
        <v>6</v>
      </c>
      <c r="I23" s="6">
        <v>1</v>
      </c>
      <c r="J23" s="6">
        <v>1</v>
      </c>
      <c r="K23" s="26"/>
    </row>
    <row r="24" spans="1:11" customFormat="1" x14ac:dyDescent="0.25">
      <c r="A24" t="s">
        <v>8</v>
      </c>
      <c r="D24" s="3">
        <f>F24*75%</f>
        <v>0.42749999999999999</v>
      </c>
      <c r="E24" s="7">
        <f>F24*25%</f>
        <v>0.14249999999999999</v>
      </c>
      <c r="F24" s="7">
        <v>0.56999999999999995</v>
      </c>
      <c r="H24" s="6">
        <v>0.75</v>
      </c>
      <c r="I24" s="6">
        <v>0.25</v>
      </c>
      <c r="J24" s="6">
        <v>1</v>
      </c>
      <c r="K24" s="26"/>
    </row>
    <row r="25" spans="1:11" customFormat="1" x14ac:dyDescent="0.25">
      <c r="A25" t="s">
        <v>2</v>
      </c>
      <c r="D25" s="3">
        <f>F25*75%</f>
        <v>165.14999999999998</v>
      </c>
      <c r="E25" s="3">
        <f>F25*25%</f>
        <v>55.05</v>
      </c>
      <c r="F25" s="3">
        <v>220.2</v>
      </c>
      <c r="H25" s="6">
        <v>0.75</v>
      </c>
      <c r="I25" s="6">
        <v>0.25</v>
      </c>
      <c r="J25" s="6">
        <v>1</v>
      </c>
      <c r="K25" s="26"/>
    </row>
    <row r="26" spans="1:11" customFormat="1" x14ac:dyDescent="0.25">
      <c r="A26" t="s">
        <v>3</v>
      </c>
      <c r="D26" s="4">
        <f>F26*75%</f>
        <v>59.730000000000004</v>
      </c>
      <c r="E26" s="4">
        <f>F26*25%</f>
        <v>19.91</v>
      </c>
      <c r="F26" s="4">
        <v>79.64</v>
      </c>
      <c r="H26" s="6">
        <v>0.75</v>
      </c>
      <c r="I26" s="6">
        <v>0.25</v>
      </c>
      <c r="J26" s="6">
        <v>1</v>
      </c>
      <c r="K26" s="26"/>
    </row>
    <row r="27" spans="1:11" customFormat="1" x14ac:dyDescent="0.25">
      <c r="A27" t="s">
        <v>4</v>
      </c>
      <c r="D27" s="4">
        <v>11.8</v>
      </c>
      <c r="E27" s="5" t="s">
        <v>7</v>
      </c>
      <c r="F27" s="4">
        <v>11.8</v>
      </c>
      <c r="H27" s="6">
        <v>1</v>
      </c>
      <c r="I27" s="6">
        <v>0</v>
      </c>
      <c r="J27" s="6">
        <v>1</v>
      </c>
      <c r="K27" s="26"/>
    </row>
    <row r="28" spans="1:11" customFormat="1" x14ac:dyDescent="0.25">
      <c r="K28" s="26"/>
    </row>
    <row r="29" spans="1:11" customFormat="1" x14ac:dyDescent="0.25">
      <c r="K29" s="26"/>
    </row>
    <row r="30" spans="1:11" customFormat="1" x14ac:dyDescent="0.25">
      <c r="A30" s="8" t="s">
        <v>37</v>
      </c>
      <c r="B30" s="8"/>
      <c r="D30" s="9" t="s">
        <v>38</v>
      </c>
      <c r="E30" s="9" t="s">
        <v>39</v>
      </c>
      <c r="F30" s="9" t="s">
        <v>40</v>
      </c>
      <c r="G30" s="8"/>
      <c r="H30" s="8" t="s">
        <v>38</v>
      </c>
      <c r="I30" s="8" t="s">
        <v>39</v>
      </c>
      <c r="J30" s="9" t="s">
        <v>40</v>
      </c>
      <c r="K30" s="26"/>
    </row>
    <row r="31" spans="1:11" customFormat="1" x14ac:dyDescent="0.25">
      <c r="A31" s="8" t="s">
        <v>30</v>
      </c>
      <c r="B31" s="8"/>
      <c r="K31" s="26"/>
    </row>
    <row r="32" spans="1:11" customFormat="1" x14ac:dyDescent="0.25">
      <c r="K32" s="26"/>
    </row>
    <row r="33" spans="1:13" customFormat="1" x14ac:dyDescent="0.25">
      <c r="A33" t="s">
        <v>0</v>
      </c>
      <c r="D33" s="4">
        <v>16.88</v>
      </c>
      <c r="E33" s="4">
        <v>5.62</v>
      </c>
      <c r="F33" s="4">
        <f>D33+E33</f>
        <v>22.5</v>
      </c>
      <c r="H33" s="6">
        <v>0.75</v>
      </c>
      <c r="I33" s="6">
        <v>0.25</v>
      </c>
      <c r="J33" s="6">
        <v>1</v>
      </c>
      <c r="K33" s="26"/>
    </row>
    <row r="34" spans="1:13" customFormat="1" x14ac:dyDescent="0.25">
      <c r="A34" t="s">
        <v>1</v>
      </c>
      <c r="D34" s="4"/>
      <c r="E34" s="5" t="s">
        <v>6</v>
      </c>
      <c r="F34" s="5" t="s">
        <v>6</v>
      </c>
      <c r="I34" s="6">
        <v>1</v>
      </c>
      <c r="J34" s="6">
        <v>1</v>
      </c>
      <c r="K34" s="26"/>
    </row>
    <row r="35" spans="1:13" customFormat="1" x14ac:dyDescent="0.25">
      <c r="A35" t="s">
        <v>8</v>
      </c>
      <c r="D35" s="3">
        <f>F35*75%</f>
        <v>0.42749999999999999</v>
      </c>
      <c r="E35" s="7">
        <f>F35*25%</f>
        <v>0.14249999999999999</v>
      </c>
      <c r="F35" s="7">
        <v>0.56999999999999995</v>
      </c>
      <c r="H35" s="6">
        <v>0.75</v>
      </c>
      <c r="I35" s="6">
        <v>0.25</v>
      </c>
      <c r="J35" s="6">
        <v>1</v>
      </c>
      <c r="K35" s="26"/>
    </row>
    <row r="36" spans="1:13" customFormat="1" x14ac:dyDescent="0.25">
      <c r="A36" t="s">
        <v>2</v>
      </c>
      <c r="D36" s="3">
        <f>F36*75%</f>
        <v>165.14999999999998</v>
      </c>
      <c r="E36" s="3">
        <f>F36*25%</f>
        <v>55.05</v>
      </c>
      <c r="F36" s="3">
        <v>220.2</v>
      </c>
      <c r="H36" s="6">
        <v>0.75</v>
      </c>
      <c r="I36" s="6">
        <v>0.25</v>
      </c>
      <c r="J36" s="6">
        <v>1</v>
      </c>
      <c r="K36" s="26"/>
    </row>
    <row r="37" spans="1:13" customFormat="1" x14ac:dyDescent="0.25">
      <c r="A37" t="s">
        <v>3</v>
      </c>
      <c r="D37" s="4">
        <f>F37*75%</f>
        <v>141.51749999999998</v>
      </c>
      <c r="E37" s="4">
        <f>F37*25%</f>
        <v>47.172499999999999</v>
      </c>
      <c r="F37" s="4">
        <v>188.69</v>
      </c>
      <c r="H37" s="6">
        <v>0.75</v>
      </c>
      <c r="I37" s="6">
        <v>0.25</v>
      </c>
      <c r="J37" s="6">
        <v>1</v>
      </c>
      <c r="K37" s="26"/>
    </row>
    <row r="38" spans="1:13" customFormat="1" x14ac:dyDescent="0.25">
      <c r="A38" t="s">
        <v>4</v>
      </c>
      <c r="D38" s="4">
        <v>11.8</v>
      </c>
      <c r="E38" s="5" t="s">
        <v>7</v>
      </c>
      <c r="F38" s="4">
        <f>D38</f>
        <v>11.8</v>
      </c>
      <c r="H38" s="6">
        <v>1</v>
      </c>
      <c r="I38" s="6">
        <v>0</v>
      </c>
      <c r="J38" s="6">
        <v>1</v>
      </c>
      <c r="K38" s="26"/>
    </row>
    <row r="39" spans="1:13" customFormat="1" x14ac:dyDescent="0.25">
      <c r="K39" s="26"/>
    </row>
    <row r="40" spans="1:13" customFormat="1" x14ac:dyDescent="0.25">
      <c r="A40" s="10"/>
      <c r="B40" s="10" t="s">
        <v>26</v>
      </c>
      <c r="C40" s="10"/>
      <c r="D40" s="10"/>
      <c r="E40" s="10"/>
      <c r="F40" s="10"/>
      <c r="G40" s="10"/>
      <c r="H40" s="10"/>
      <c r="I40" s="10"/>
      <c r="J40" s="10"/>
      <c r="K40" s="26"/>
    </row>
    <row r="41" spans="1:13" customFormat="1" x14ac:dyDescent="0.25">
      <c r="A41" s="8"/>
      <c r="B41" s="8"/>
      <c r="D41" s="9"/>
      <c r="E41" s="9"/>
      <c r="F41" s="9"/>
      <c r="G41" s="8"/>
      <c r="H41" s="8"/>
      <c r="I41" s="8"/>
      <c r="J41" s="9"/>
      <c r="K41" s="26"/>
    </row>
    <row r="42" spans="1:13" customFormat="1" x14ac:dyDescent="0.25">
      <c r="A42" s="8"/>
      <c r="B42" s="8"/>
      <c r="D42" s="9"/>
      <c r="E42" s="9"/>
      <c r="F42" s="9"/>
      <c r="G42" s="8"/>
      <c r="H42" s="8"/>
      <c r="I42" s="8"/>
      <c r="J42" s="9"/>
      <c r="K42" s="26"/>
    </row>
    <row r="43" spans="1:13" customFormat="1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26"/>
    </row>
    <row r="44" spans="1:13" customFormat="1" x14ac:dyDescent="0.25">
      <c r="D44" s="27"/>
      <c r="E44" s="27"/>
      <c r="F44" s="27"/>
      <c r="H44" s="6"/>
      <c r="I44" s="6"/>
      <c r="J44" s="6"/>
      <c r="K44" s="26"/>
    </row>
    <row r="45" spans="1:13" customFormat="1" x14ac:dyDescent="0.25"/>
    <row r="46" spans="1:13" customFormat="1" x14ac:dyDescent="0.25"/>
    <row r="47" spans="1:13" ht="18.75" x14ac:dyDescent="0.3">
      <c r="A47" s="28" t="s">
        <v>41</v>
      </c>
      <c r="B47" s="28"/>
      <c r="C47" s="28"/>
      <c r="D47" s="28"/>
      <c r="E47" s="28"/>
      <c r="K47"/>
      <c r="L47"/>
      <c r="M47"/>
    </row>
    <row r="48" spans="1:13" x14ac:dyDescent="0.25">
      <c r="K48"/>
      <c r="L48"/>
      <c r="M48"/>
    </row>
    <row r="49" spans="1:13" x14ac:dyDescent="0.25">
      <c r="K49"/>
      <c r="L49"/>
      <c r="M49"/>
    </row>
    <row r="50" spans="1:13" x14ac:dyDescent="0.25">
      <c r="A50" s="8" t="s">
        <v>9</v>
      </c>
      <c r="B50" s="8"/>
      <c r="C50" t="s">
        <v>10</v>
      </c>
      <c r="K50"/>
      <c r="L50"/>
      <c r="M50"/>
    </row>
    <row r="51" spans="1:13" x14ac:dyDescent="0.25">
      <c r="A51" s="8"/>
      <c r="B51" s="8"/>
      <c r="C51" t="s">
        <v>11</v>
      </c>
      <c r="K51"/>
      <c r="L51"/>
      <c r="M51"/>
    </row>
    <row r="52" spans="1:13" x14ac:dyDescent="0.25">
      <c r="A52" s="8"/>
      <c r="B52" s="8"/>
      <c r="K52"/>
      <c r="L52"/>
      <c r="M52"/>
    </row>
    <row r="53" spans="1:13" x14ac:dyDescent="0.25">
      <c r="A53" s="8" t="s">
        <v>12</v>
      </c>
      <c r="B53" s="8"/>
      <c r="C53" t="s">
        <v>13</v>
      </c>
      <c r="K53"/>
      <c r="L53"/>
      <c r="M53"/>
    </row>
    <row r="54" spans="1:13" x14ac:dyDescent="0.25">
      <c r="A54" s="8"/>
      <c r="B54" s="8"/>
      <c r="K54"/>
      <c r="L54"/>
      <c r="M54"/>
    </row>
    <row r="55" spans="1:13" x14ac:dyDescent="0.25">
      <c r="A55" s="8" t="s">
        <v>14</v>
      </c>
      <c r="B55" s="8"/>
      <c r="C55" t="s">
        <v>15</v>
      </c>
      <c r="K55"/>
      <c r="L55"/>
      <c r="M55"/>
    </row>
    <row r="56" spans="1:13" x14ac:dyDescent="0.25">
      <c r="A56" s="8"/>
      <c r="B56" s="8"/>
      <c r="C56" t="s">
        <v>11</v>
      </c>
      <c r="K56"/>
      <c r="L56"/>
      <c r="M56"/>
    </row>
    <row r="57" spans="1:13" x14ac:dyDescent="0.25">
      <c r="A57" s="8"/>
      <c r="B57" s="8"/>
      <c r="K57"/>
      <c r="L57"/>
      <c r="M57"/>
    </row>
    <row r="58" spans="1:13" x14ac:dyDescent="0.25">
      <c r="A58" s="8" t="s">
        <v>16</v>
      </c>
      <c r="B58" s="8"/>
      <c r="C58" s="8" t="s">
        <v>17</v>
      </c>
      <c r="D58" s="8"/>
      <c r="E58" s="8"/>
      <c r="F58" s="8"/>
      <c r="K58"/>
      <c r="L58"/>
      <c r="M58"/>
    </row>
    <row r="59" spans="1:13" x14ac:dyDescent="0.25">
      <c r="A59" s="8"/>
      <c r="B59" s="8"/>
      <c r="K59"/>
      <c r="L59"/>
      <c r="M59"/>
    </row>
    <row r="60" spans="1:13" x14ac:dyDescent="0.25">
      <c r="A60" s="8"/>
      <c r="B60" s="8"/>
      <c r="K60"/>
      <c r="L60"/>
      <c r="M60"/>
    </row>
    <row r="61" spans="1:13" x14ac:dyDescent="0.25">
      <c r="A61" s="8" t="s">
        <v>18</v>
      </c>
      <c r="B61" s="8"/>
      <c r="C61" t="s">
        <v>19</v>
      </c>
      <c r="K61"/>
      <c r="L61"/>
      <c r="M61"/>
    </row>
    <row r="62" spans="1:13" x14ac:dyDescent="0.25">
      <c r="A62" s="8"/>
      <c r="B62" s="8"/>
      <c r="K62"/>
      <c r="L62"/>
      <c r="M62"/>
    </row>
    <row r="63" spans="1:13" x14ac:dyDescent="0.25">
      <c r="A63" s="8" t="s">
        <v>20</v>
      </c>
      <c r="B63" s="8"/>
      <c r="C63" t="s">
        <v>21</v>
      </c>
      <c r="K63"/>
      <c r="L63"/>
      <c r="M63"/>
    </row>
    <row r="64" spans="1:13" x14ac:dyDescent="0.25">
      <c r="A64" s="8"/>
      <c r="B64" s="8"/>
      <c r="K64"/>
      <c r="L64"/>
      <c r="M64"/>
    </row>
    <row r="65" spans="1:13" x14ac:dyDescent="0.25">
      <c r="A65" s="8" t="s">
        <v>22</v>
      </c>
      <c r="B65" s="8"/>
      <c r="C65" s="8" t="s">
        <v>23</v>
      </c>
      <c r="D65" s="8"/>
      <c r="E65" s="8"/>
      <c r="F65" s="8"/>
      <c r="G65" s="9"/>
      <c r="K65"/>
      <c r="L65"/>
      <c r="M65"/>
    </row>
    <row r="66" spans="1:13" x14ac:dyDescent="0.25">
      <c r="A66" s="8"/>
      <c r="B66" s="8"/>
      <c r="K66"/>
      <c r="L66"/>
      <c r="M66"/>
    </row>
    <row r="67" spans="1:13" x14ac:dyDescent="0.25">
      <c r="A67" s="8" t="s">
        <v>24</v>
      </c>
      <c r="B67" s="8"/>
      <c r="C67" s="8" t="s">
        <v>25</v>
      </c>
      <c r="K67"/>
      <c r="L67"/>
      <c r="M67"/>
    </row>
    <row r="68" spans="1:13" x14ac:dyDescent="0.25">
      <c r="A68" s="8"/>
      <c r="B68" s="8"/>
      <c r="K68"/>
      <c r="L68"/>
      <c r="M68"/>
    </row>
    <row r="69" spans="1:13" x14ac:dyDescent="0.25">
      <c r="A69" s="8"/>
      <c r="B69" s="8"/>
      <c r="D69" s="9"/>
      <c r="E69" s="9"/>
      <c r="F69" s="9"/>
      <c r="G69" s="8"/>
      <c r="H69" s="8"/>
      <c r="I69" s="8"/>
      <c r="K69"/>
      <c r="L69"/>
      <c r="M69"/>
    </row>
    <row r="70" spans="1:13" x14ac:dyDescent="0.25">
      <c r="A70" s="8"/>
      <c r="B70" s="8"/>
      <c r="C70" s="8"/>
      <c r="D70" s="8"/>
      <c r="E70" s="8"/>
      <c r="F70" s="8"/>
      <c r="G70" s="8"/>
      <c r="H70" s="8"/>
      <c r="I70" s="8"/>
      <c r="K70"/>
      <c r="L70"/>
      <c r="M70"/>
    </row>
    <row r="71" spans="1:13" x14ac:dyDescent="0.25">
      <c r="A71" s="8"/>
      <c r="B71" s="8"/>
      <c r="K71"/>
      <c r="L71"/>
      <c r="M71"/>
    </row>
    <row r="72" spans="1:13" x14ac:dyDescent="0.25">
      <c r="A72" s="8"/>
      <c r="B72" s="8"/>
      <c r="K72"/>
      <c r="L72"/>
      <c r="M72"/>
    </row>
    <row r="73" spans="1:13" x14ac:dyDescent="0.25">
      <c r="A73" s="8" t="s">
        <v>31</v>
      </c>
      <c r="B73" s="8"/>
      <c r="D73" s="26"/>
      <c r="E73" s="26"/>
      <c r="F73" s="26"/>
      <c r="G73" s="26"/>
      <c r="H73" s="26"/>
      <c r="K73"/>
      <c r="L73"/>
      <c r="M73"/>
    </row>
    <row r="74" spans="1:13" x14ac:dyDescent="0.25">
      <c r="B74" s="8"/>
      <c r="C74" s="9" t="s">
        <v>42</v>
      </c>
      <c r="D74" s="9" t="s">
        <v>43</v>
      </c>
      <c r="E74" s="9" t="s">
        <v>5</v>
      </c>
      <c r="F74" s="9" t="s">
        <v>42</v>
      </c>
      <c r="G74" s="9" t="s">
        <v>43</v>
      </c>
      <c r="H74" s="9" t="s">
        <v>5</v>
      </c>
      <c r="K74"/>
      <c r="L74"/>
      <c r="M74"/>
    </row>
    <row r="75" spans="1:13" x14ac:dyDescent="0.25">
      <c r="A75" s="8" t="s">
        <v>44</v>
      </c>
      <c r="B75" s="8"/>
      <c r="C75" s="3">
        <f>E75/2</f>
        <v>63.204999999999998</v>
      </c>
      <c r="D75" s="3">
        <f>E75/2</f>
        <v>63.204999999999998</v>
      </c>
      <c r="E75" s="3">
        <f>124.71+1.7</f>
        <v>126.41</v>
      </c>
      <c r="F75" s="29">
        <v>0.5</v>
      </c>
      <c r="G75" s="29">
        <v>0.5</v>
      </c>
      <c r="H75" s="29">
        <v>1</v>
      </c>
      <c r="K75"/>
      <c r="L75"/>
      <c r="M75"/>
    </row>
    <row r="76" spans="1:13" x14ac:dyDescent="0.25">
      <c r="A76" s="8" t="s">
        <v>45</v>
      </c>
      <c r="B76" s="8"/>
      <c r="C76" s="3">
        <f>E76/2</f>
        <v>166.79500000000002</v>
      </c>
      <c r="D76" s="3">
        <f>E76/2</f>
        <v>166.79500000000002</v>
      </c>
      <c r="E76" s="3">
        <f>327.47+6.12</f>
        <v>333.59000000000003</v>
      </c>
      <c r="F76" s="29">
        <v>0.5</v>
      </c>
      <c r="G76" s="29">
        <v>0.5</v>
      </c>
      <c r="H76" s="29">
        <v>1</v>
      </c>
      <c r="K76"/>
      <c r="L76"/>
      <c r="M76"/>
    </row>
    <row r="77" spans="1:13" x14ac:dyDescent="0.25">
      <c r="B77" s="8"/>
      <c r="C77" s="9"/>
      <c r="D77" s="9"/>
      <c r="E77" s="9"/>
      <c r="F77" s="9"/>
      <c r="G77" s="9"/>
      <c r="H77" s="9"/>
      <c r="K77"/>
      <c r="L77"/>
      <c r="M77"/>
    </row>
    <row r="78" spans="1:13" x14ac:dyDescent="0.25">
      <c r="A78" t="s">
        <v>32</v>
      </c>
      <c r="B78" s="8"/>
      <c r="C78" s="4">
        <f>E78/2</f>
        <v>27.81</v>
      </c>
      <c r="D78" s="4">
        <f>E78/2</f>
        <v>27.81</v>
      </c>
      <c r="E78" s="4">
        <v>55.62</v>
      </c>
      <c r="F78" s="29">
        <v>0.5</v>
      </c>
      <c r="G78" s="29">
        <v>0.5</v>
      </c>
      <c r="H78" s="29">
        <v>1</v>
      </c>
      <c r="K78"/>
      <c r="L78"/>
      <c r="M78"/>
    </row>
    <row r="79" spans="1:13" x14ac:dyDescent="0.25">
      <c r="A79" t="s">
        <v>33</v>
      </c>
      <c r="C79" s="4">
        <f>E79/2</f>
        <v>50.15</v>
      </c>
      <c r="D79" s="4">
        <f>E79/2</f>
        <v>50.15</v>
      </c>
      <c r="E79" s="4">
        <v>100.3</v>
      </c>
      <c r="F79" s="29">
        <v>0.5</v>
      </c>
      <c r="G79" s="29">
        <v>0.5</v>
      </c>
      <c r="H79" s="29">
        <v>1</v>
      </c>
      <c r="K79"/>
      <c r="L79"/>
      <c r="M79"/>
    </row>
    <row r="80" spans="1:13" x14ac:dyDescent="0.25">
      <c r="A80" t="s">
        <v>34</v>
      </c>
      <c r="C80" s="4">
        <f>E80/2</f>
        <v>117.61</v>
      </c>
      <c r="D80" s="4">
        <f>E80/2</f>
        <v>117.61</v>
      </c>
      <c r="E80" s="4">
        <v>235.22</v>
      </c>
      <c r="F80" s="29">
        <v>0.5</v>
      </c>
      <c r="G80" s="29">
        <v>0.5</v>
      </c>
      <c r="H80" s="29">
        <v>1</v>
      </c>
      <c r="K80"/>
      <c r="L80"/>
      <c r="M80"/>
    </row>
    <row r="81" spans="2:13" x14ac:dyDescent="0.25">
      <c r="B81" s="8"/>
      <c r="C81" s="9"/>
      <c r="D81" s="9"/>
      <c r="E81" s="9"/>
      <c r="F81" s="9"/>
      <c r="G81" s="9"/>
      <c r="H81" s="9"/>
      <c r="K81"/>
      <c r="L81"/>
      <c r="M81"/>
    </row>
    <row r="82" spans="2:13" x14ac:dyDescent="0.25">
      <c r="B82" s="8"/>
      <c r="C82" s="9"/>
      <c r="D82" s="9"/>
      <c r="E82" s="9"/>
      <c r="F82" s="9"/>
      <c r="G82" s="9"/>
      <c r="H82" s="9"/>
      <c r="K82"/>
      <c r="L82"/>
      <c r="M82"/>
    </row>
    <row r="83" spans="2:13" x14ac:dyDescent="0.25">
      <c r="F83" s="29"/>
      <c r="G83" s="29"/>
      <c r="H83" s="29"/>
      <c r="K83"/>
      <c r="L83"/>
      <c r="M83"/>
    </row>
    <row r="84" spans="2:13" x14ac:dyDescent="0.25">
      <c r="K84"/>
      <c r="L84"/>
      <c r="M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Revised</vt:lpstr>
      <vt:lpstr>Original</vt:lpstr>
      <vt:lpstr>Revised!Print_Area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Joselito Manalo</dc:creator>
  <cp:lastModifiedBy>Shailene Caparas</cp:lastModifiedBy>
  <cp:lastPrinted>2022-11-18T19:28:01Z</cp:lastPrinted>
  <dcterms:created xsi:type="dcterms:W3CDTF">2021-11-18T21:00:27Z</dcterms:created>
  <dcterms:modified xsi:type="dcterms:W3CDTF">2022-11-19T00:44:00Z</dcterms:modified>
</cp:coreProperties>
</file>