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wsynod-my.sharepoint.com/personal/a2b_lutheransnw_org/Documents/Personnel Committee/"/>
    </mc:Choice>
  </mc:AlternateContent>
  <xr:revisionPtr revIDLastSave="0" documentId="8_{0BCA2B05-23EC-480B-B12D-89D5FF786099}" xr6:coauthVersionLast="47" xr6:coauthVersionMax="47" xr10:uidLastSave="{00000000-0000-0000-0000-000000000000}"/>
  <bookViews>
    <workbookView xWindow="-98" yWindow="-98" windowWidth="20715" windowHeight="13155" xr2:uid="{2A024186-41EA-4F71-A6B4-FFDAF4DD79B4}"/>
  </bookViews>
  <sheets>
    <sheet name="2022 Worksheet" sheetId="5" r:id="rId1"/>
    <sheet name="Roster Choices" sheetId="6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" l="1"/>
  <c r="D25" i="5"/>
  <c r="D22" i="5"/>
  <c r="D19" i="5"/>
  <c r="C31" i="5" l="1"/>
  <c r="D32" i="5" s="1"/>
  <c r="D16" i="5"/>
  <c r="D42" i="5" l="1"/>
  <c r="D46" i="5" s="1"/>
  <c r="C52" i="5" l="1"/>
  <c r="D53" i="5" l="1"/>
</calcChain>
</file>

<file path=xl/sharedStrings.xml><?xml version="1.0" encoding="utf-8"?>
<sst xmlns="http://schemas.openxmlformats.org/spreadsheetml/2006/main" count="76" uniqueCount="75">
  <si>
    <t>Worksheet Prompt:</t>
  </si>
  <si>
    <t>*Yellow cells - fill in information:</t>
  </si>
  <si>
    <t>Link to:</t>
  </si>
  <si>
    <t>Worksheet Tutorial Video</t>
  </si>
  <si>
    <t>STEP 1</t>
  </si>
  <si>
    <t>FORMULA</t>
  </si>
  <si>
    <t>CALCULATION</t>
  </si>
  <si>
    <t>BASELINE COMPENSATION</t>
  </si>
  <si>
    <t>Box A:</t>
  </si>
  <si>
    <t>LOCALIZED COST OF LIVING ADJUSTMENT</t>
  </si>
  <si>
    <t>(Please note that this is NOT “housing allowance” as defined by IRS regulations, but rather is a way to acknowledge higher costs of living and housing in many of our congregational service areas.)</t>
  </si>
  <si>
    <t>Median Home Price:</t>
  </si>
  <si>
    <t>www.zillow.com/home-values</t>
  </si>
  <si>
    <t>Box B:</t>
  </si>
  <si>
    <t>Box C:</t>
  </si>
  <si>
    <t>YEARS OF EXPERIENCE</t>
  </si>
  <si>
    <t xml:space="preserve">Credit calculated: one point for each year of service as an ordained pastor in Box D </t>
  </si>
  <si>
    <t>Years of Experience:</t>
  </si>
  <si>
    <t>Box D:</t>
  </si>
  <si>
    <r>
      <t>Increasingly, persons with prior experience in relevant fields enter rostered ministry in our church. We seek to acknowledge the value of prior experience</t>
    </r>
    <r>
      <rPr>
        <u/>
        <sz val="10.5"/>
        <color theme="1"/>
        <rFont val="Trebuchet MS"/>
        <family val="2"/>
      </rPr>
      <t xml:space="preserve"> in relevant fields</t>
    </r>
    <r>
      <rPr>
        <sz val="10.5"/>
        <color theme="1"/>
        <rFont val="Trebuchet MS"/>
        <family val="2"/>
      </rPr>
      <t xml:space="preserve"> (e.g. teaching, finance, counseling, administration, social work, etc.) with this adjustment.</t>
    </r>
  </si>
  <si>
    <t>Credit calculated: half point for each year of prior experience in a relevant field (up to a maximum of 8 points).</t>
  </si>
  <si>
    <t>Years of Related Non-Pastoral Experience (max 16):</t>
  </si>
  <si>
    <t>FURTHER EDUCATION</t>
  </si>
  <si>
    <t>LANGUAGE PROFICIENCY</t>
  </si>
  <si>
    <t>Those who are bilingual in languages vital to their ministry context should be compensated for their unique skill.</t>
  </si>
  <si>
    <t>Credit calculated: 2 points for language proficiency recognition.</t>
  </si>
  <si>
    <t>Language Proficiency (bilingual) vital to ministry (enter "2"):</t>
  </si>
  <si>
    <t>COMPENSATION ADJUSTMENT POINTS</t>
  </si>
  <si>
    <t>Step 3</t>
  </si>
  <si>
    <r>
      <t xml:space="preserve">· </t>
    </r>
    <r>
      <rPr>
        <i/>
        <sz val="10"/>
        <color theme="1"/>
        <rFont val="Trebuchet MS"/>
        <family val="2"/>
      </rPr>
      <t>Does our pastor bring any special skills to this ministry that ought to be compensated?</t>
    </r>
  </si>
  <si>
    <r>
      <t xml:space="preserve">- </t>
    </r>
    <r>
      <rPr>
        <i/>
        <sz val="10"/>
        <color theme="1"/>
        <rFont val="Trebuchet MS"/>
        <family val="2"/>
      </rPr>
      <t>During the past year, has our pastor met the ministry goals which had been mutually established by the pastor and the congregation?</t>
    </r>
  </si>
  <si>
    <t>- Are we expecting our pastor to take on any significant new responsibilities this year?</t>
  </si>
  <si>
    <r>
      <t xml:space="preserve">· </t>
    </r>
    <r>
      <rPr>
        <i/>
        <sz val="10"/>
        <color theme="1"/>
        <rFont val="Trebuchet MS"/>
        <family val="2"/>
      </rPr>
      <t xml:space="preserve">Are there any unique financial stresses which we should address in order to allow our pastor to better serve our community? </t>
    </r>
  </si>
  <si>
    <t>TOTAL BASE SALARY:</t>
  </si>
  <si>
    <t>Reminder: This worksheet represents approximately 70% of the costs of a pastor. Additional costs include social security, medical benefits, pension plans, continuing education, First Call Theological Education, and automobile &amp; professional expenses.</t>
  </si>
  <si>
    <t>LONGEVITY IN CURRENT CALL</t>
  </si>
  <si>
    <t>Research has established that vibrant long-term pastorates are often associated with congregational vitality. We seek to reflect our shared valuing of healthy, longer tenured pastorates with this adjustment.</t>
  </si>
  <si>
    <t>Credit calculation: Multiply the number of years of service in one’s current ministry context (maximum 10 years) by $1000 to determine the recommended bonus amount. If this is a new call in a new ministry you would enter $0.</t>
  </si>
  <si>
    <t>Years of Service in current Call (max 10):</t>
  </si>
  <si>
    <t>SOCIAL SECURITY OFFSET</t>
  </si>
  <si>
    <t>Social Security Payment Allowance:</t>
  </si>
  <si>
    <t>TOTAL DEFINED COMPENSATION:</t>
  </si>
  <si>
    <t>Please fill out actual ELCA Compensation Form:</t>
  </si>
  <si>
    <t>2022 Northwest Washington Synod Compensation Worksheet:                              Rostered Ministers</t>
  </si>
  <si>
    <t>*Green cells- automatically calculated:</t>
  </si>
  <si>
    <t>ROSTER SELECTION</t>
  </si>
  <si>
    <t>Click yellow box, pull down menu, and choose roster.</t>
  </si>
  <si>
    <t>Please select:</t>
  </si>
  <si>
    <t>Word &amp; Service</t>
  </si>
  <si>
    <t>STEP 2</t>
  </si>
  <si>
    <t>DETERMINING BASE CASH SALARY</t>
  </si>
  <si>
    <t>As per most professional compensation systems, we acknowledge the value of acquired skills, wisdom, and experiences that can only come from actual experience.</t>
  </si>
  <si>
    <t xml:space="preserve">YEARS OF RELATED EXPERIENCE </t>
  </si>
  <si>
    <t>Lutherans have long expected that their rostered ministers be well-educated. This credit seeks to account for and encourage life-long learning for leadership.  Enter degrees beyond a BA: (MA=1; MDiv=2; Doctorate=3)</t>
  </si>
  <si>
    <t>Credit calculated: 5 credits per point.</t>
  </si>
  <si>
    <t>Further Education:</t>
  </si>
  <si>
    <t>The Boxes above quantify the value of experience and education a pastoral minister may possess. These factors will become a basis for adjustment to compensation.</t>
  </si>
  <si>
    <t>Total Points:</t>
  </si>
  <si>
    <t>Contextual Compensation Additions</t>
  </si>
  <si>
    <t>NEGOTIATED COMPENSATION FOR 2022</t>
  </si>
  <si>
    <r>
      <t xml:space="preserve">Although the Northwest Washington Synod may produce helpful guidelines and baseline compensation levels, congregations ought to annually review and revise compensation for their rostered ministers. </t>
    </r>
    <r>
      <rPr>
        <b/>
        <sz val="10.5"/>
        <color theme="1"/>
        <rFont val="Trebuchet MS"/>
        <family val="2"/>
      </rPr>
      <t>Acknowledging the amounts in Boxes A+B as a “baseline” and Box C as “appropriate,” it is the opportunity of the congregation to adjust based on context/situation (add additional amounts in the yellow boxes)</t>
    </r>
    <r>
      <rPr>
        <sz val="10.5"/>
        <color theme="1"/>
        <rFont val="Trebuchet MS"/>
        <family val="2"/>
      </rPr>
      <t>:</t>
    </r>
  </si>
  <si>
    <t>- Does our pastor bear significant added administrative / leadership responsibility?</t>
  </si>
  <si>
    <t>The amount in Box D represents our mutually-negotiated pastoral compensation for the coming year. (Note: Adjust accordingly if the terms of call are less than full-time, or if use of a parsonage is included as a portion of compensation).</t>
  </si>
  <si>
    <t>SYNOD RECOMMENDED- (only for Word &amp; Sacrament)</t>
  </si>
  <si>
    <t>Our guidelines recommend churches accept responsibility for half of pastors’ social security tax payment (7.65%), just as they do for non-ordained employees under the Self-Employed Contributions Act (SECA).  The pastor is responsible for the tax in full.</t>
  </si>
  <si>
    <t>*ELCA Link - Word &amp; Sacrament</t>
  </si>
  <si>
    <t>*ELCA Link - Word &amp; Service</t>
  </si>
  <si>
    <t>Rosters</t>
  </si>
  <si>
    <t>Word &amp; Sacrament</t>
  </si>
  <si>
    <t>Credit: 3% over $303,000 (U.S. median)</t>
  </si>
  <si>
    <t>Box H: recommended adjustments using a value modifier of $1000 (2% of base compensation).</t>
  </si>
  <si>
    <t>The NWWA Synod annually sets a baseline compensation by consulting Consumer Price Index  (CPI) of both Seattle, WA and the Western States.  Our baseline reflects a 5.25% for 2022 from the 2021 base.</t>
  </si>
  <si>
    <t>Part-time Calls (change % value if PT):</t>
  </si>
  <si>
    <t>The NWWA Synod covers a large, economically diverse area with housing costs which vary widely. This “cost-of-living” adjustment is intended to acknowledge that diversity.  Enter below the median home price (“single” or "condo/coop" or ”all homes”) in a Zip Code your minister might live (use link).  If living in the same community is an important value use the same zip code of the congregation.</t>
  </si>
  <si>
    <t>-&gt;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</si>
</sst>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5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4"/>
      <color rgb="FFFFFFFF"/>
      <name val="Trebuchet MS"/>
      <family val="2"/>
    </font>
    <font>
      <sz val="11"/>
      <name val="Trebuchet MS"/>
      <family val="2"/>
    </font>
    <font>
      <sz val="10.5"/>
      <color theme="1"/>
      <name val="Trebuchet MS"/>
      <family val="2"/>
    </font>
    <font>
      <sz val="10.5"/>
      <color rgb="FF000000"/>
      <name val="Trebuchet MS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0.5"/>
      <color theme="1"/>
      <name val="Trebuchet MS"/>
      <family val="2"/>
    </font>
    <font>
      <sz val="10.5"/>
      <color rgb="FF222222"/>
      <name val="Trebuchet MS"/>
      <family val="2"/>
    </font>
    <font>
      <i/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0"/>
      <color theme="1"/>
      <name val="Trebuchet MS"/>
      <family val="2"/>
    </font>
    <font>
      <sz val="10.5"/>
      <name val="Trebuchet MS"/>
      <family val="2"/>
    </font>
    <font>
      <b/>
      <sz val="10.5"/>
      <color theme="1"/>
      <name val="Trebuchet MS"/>
      <family val="2"/>
    </font>
    <font>
      <sz val="11"/>
      <color rgb="FF9C5700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rgb="FF000000"/>
      <name val="Calibri"/>
      <family val="2"/>
      <scheme val="minor"/>
    </font>
    <font>
      <sz val="12"/>
      <color rgb="FF000000"/>
      <name val="Trebuchet MS"/>
      <family val="2"/>
    </font>
    <font>
      <b/>
      <sz val="11"/>
      <color theme="1"/>
      <name val="Trebuchet MS"/>
      <family val="2"/>
    </font>
    <font>
      <i/>
      <sz val="12"/>
      <color theme="1"/>
      <name val="Trebuchet MS"/>
      <family val="2"/>
    </font>
    <font>
      <b/>
      <i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  <font>
      <i/>
      <sz val="11"/>
      <name val="Trebuchet MS"/>
      <family val="2"/>
    </font>
    <font>
      <i/>
      <sz val="10.5"/>
      <name val="Trebuchet MS"/>
      <family val="2"/>
    </font>
    <font>
      <sz val="11"/>
      <name val="Calibri"/>
      <family val="2"/>
      <scheme val="minor"/>
    </font>
    <font>
      <i/>
      <sz val="10"/>
      <name val="Trebuchet MS"/>
      <family val="2"/>
    </font>
    <font>
      <b/>
      <sz val="11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/>
    <xf numFmtId="44" fontId="28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8" borderId="1" xfId="0" applyNumberFormat="1" applyFont="1" applyFill="1" applyBorder="1"/>
    <xf numFmtId="0" fontId="3" fillId="3" borderId="1" xfId="0" applyFont="1" applyFill="1" applyBorder="1"/>
    <xf numFmtId="0" fontId="7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11" fillId="0" borderId="1" xfId="1" applyFont="1" applyBorder="1" applyAlignment="1">
      <alignment vertical="center"/>
    </xf>
    <xf numFmtId="0" fontId="3" fillId="6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0" fillId="10" borderId="0" xfId="0" applyFont="1" applyFill="1" applyAlignment="1">
      <alignment horizontal="right" vertical="center"/>
    </xf>
    <xf numFmtId="0" fontId="21" fillId="9" borderId="1" xfId="2" applyFont="1" applyBorder="1" applyAlignment="1">
      <alignment vertical="center"/>
    </xf>
    <xf numFmtId="0" fontId="22" fillId="9" borderId="1" xfId="2" applyFont="1" applyBorder="1" applyAlignment="1">
      <alignment vertical="center"/>
    </xf>
    <xf numFmtId="6" fontId="22" fillId="9" borderId="1" xfId="2" applyNumberFormat="1" applyFont="1" applyBorder="1" applyAlignment="1">
      <alignment vertical="center" wrapText="1"/>
    </xf>
    <xf numFmtId="0" fontId="22" fillId="9" borderId="1" xfId="2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38" fontId="19" fillId="9" borderId="1" xfId="2" applyNumberFormat="1" applyBorder="1" applyAlignment="1">
      <alignment vertical="center" wrapText="1"/>
    </xf>
    <xf numFmtId="0" fontId="24" fillId="4" borderId="1" xfId="0" applyFont="1" applyFill="1" applyBorder="1" applyAlignment="1">
      <alignment horizontal="right" vertical="top" wrapText="1"/>
    </xf>
    <xf numFmtId="0" fontId="18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7" fillId="0" borderId="0" xfId="0" applyFont="1"/>
    <xf numFmtId="0" fontId="19" fillId="9" borderId="1" xfId="2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5" fillId="5" borderId="1" xfId="0" applyNumberFormat="1" applyFont="1" applyFill="1" applyBorder="1"/>
    <xf numFmtId="0" fontId="14" fillId="0" borderId="1" xfId="0" applyFont="1" applyBorder="1" applyAlignment="1">
      <alignment vertical="center" wrapText="1"/>
    </xf>
    <xf numFmtId="6" fontId="2" fillId="5" borderId="1" xfId="0" applyNumberFormat="1" applyFont="1" applyFill="1" applyBorder="1"/>
    <xf numFmtId="0" fontId="18" fillId="0" borderId="2" xfId="0" applyFont="1" applyBorder="1" applyAlignment="1">
      <alignment vertical="top" wrapText="1"/>
    </xf>
    <xf numFmtId="164" fontId="17" fillId="5" borderId="1" xfId="0" applyNumberFormat="1" applyFont="1" applyFill="1" applyBorder="1" applyAlignment="1">
      <alignment vertical="center" wrapText="1"/>
    </xf>
    <xf numFmtId="164" fontId="29" fillId="9" borderId="1" xfId="1" applyNumberFormat="1" applyFont="1" applyFill="1" applyBorder="1" applyAlignment="1">
      <alignment horizontal="left" vertical="center"/>
    </xf>
    <xf numFmtId="165" fontId="19" fillId="9" borderId="8" xfId="3" applyNumberFormat="1" applyFont="1" applyFill="1" applyBorder="1" applyAlignment="1">
      <alignment vertical="center" wrapText="1"/>
    </xf>
    <xf numFmtId="165" fontId="19" fillId="9" borderId="8" xfId="3" quotePrefix="1" applyNumberFormat="1" applyFont="1" applyFill="1" applyBorder="1" applyAlignment="1">
      <alignment vertical="center" wrapText="1"/>
    </xf>
    <xf numFmtId="165" fontId="19" fillId="9" borderId="8" xfId="3" applyNumberFormat="1" applyFont="1" applyFill="1" applyBorder="1"/>
    <xf numFmtId="165" fontId="19" fillId="9" borderId="5" xfId="3" applyNumberFormat="1" applyFont="1" applyFill="1" applyBorder="1" applyAlignment="1">
      <alignment vertical="center" wrapText="1"/>
    </xf>
    <xf numFmtId="165" fontId="3" fillId="5" borderId="1" xfId="0" applyNumberFormat="1" applyFont="1" applyFill="1" applyBorder="1"/>
    <xf numFmtId="165" fontId="3" fillId="5" borderId="1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right" vertical="center" wrapText="1"/>
    </xf>
    <xf numFmtId="0" fontId="19" fillId="0" borderId="12" xfId="2" applyFill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24" fillId="4" borderId="15" xfId="0" applyFont="1" applyFill="1" applyBorder="1" applyAlignment="1">
      <alignment horizontal="right" vertical="center" wrapText="1"/>
    </xf>
    <xf numFmtId="0" fontId="32" fillId="0" borderId="0" xfId="0" applyFont="1"/>
    <xf numFmtId="165" fontId="2" fillId="5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right" indent="1"/>
    </xf>
    <xf numFmtId="0" fontId="8" fillId="11" borderId="3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 vertical="center" wrapText="1"/>
    </xf>
    <xf numFmtId="0" fontId="8" fillId="11" borderId="1" xfId="0" applyFont="1" applyFill="1" applyBorder="1" applyAlignment="1">
      <alignment vertical="top" wrapText="1"/>
    </xf>
    <xf numFmtId="0" fontId="33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164" fontId="0" fillId="0" borderId="0" xfId="0" applyNumberFormat="1"/>
    <xf numFmtId="0" fontId="14" fillId="0" borderId="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wrapText="1"/>
    </xf>
    <xf numFmtId="0" fontId="26" fillId="0" borderId="16" xfId="1" applyFont="1" applyFill="1" applyBorder="1" applyAlignment="1">
      <alignment horizontal="center" vertical="center"/>
    </xf>
    <xf numFmtId="0" fontId="2" fillId="0" borderId="0" xfId="0" applyFont="1" applyBorder="1"/>
    <xf numFmtId="9" fontId="34" fillId="9" borderId="4" xfId="2" applyNumberFormat="1" applyFont="1" applyBorder="1" applyAlignment="1">
      <alignment horizontal="left" vertical="center" wrapText="1"/>
    </xf>
    <xf numFmtId="164" fontId="11" fillId="9" borderId="1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1" xfId="0" applyFont="1" applyBorder="1" applyAlignment="1">
      <alignment wrapText="1"/>
    </xf>
    <xf numFmtId="165" fontId="0" fillId="0" borderId="2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0" borderId="2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6" fillId="0" borderId="2" xfId="0" quotePrefix="1" applyFont="1" applyBorder="1" applyAlignment="1">
      <alignment horizontal="left" vertical="top" wrapText="1"/>
    </xf>
    <xf numFmtId="0" fontId="16" fillId="0" borderId="4" xfId="0" quotePrefix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4" fillId="0" borderId="2" xfId="0" quotePrefix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3" fillId="6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26" fillId="0" borderId="0" xfId="1" quotePrefix="1" applyFont="1"/>
  </cellXfs>
  <cellStyles count="4">
    <cellStyle name="Currency" xfId="3" builtinId="4"/>
    <cellStyle name="Hyperlink" xfId="1" builtinId="8"/>
    <cellStyle name="Neutral" xfId="2" builtinId="28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89591</xdr:colOff>
      <xdr:row>2</xdr:row>
      <xdr:rowOff>56585</xdr:rowOff>
    </xdr:from>
    <xdr:to>
      <xdr:col>2</xdr:col>
      <xdr:colOff>584703</xdr:colOff>
      <xdr:row>2</xdr:row>
      <xdr:rowOff>174468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FFF5B3-E4CA-48E3-9C0A-C2E739BC6917}"/>
            </a:ext>
          </a:extLst>
        </xdr:cNvPr>
        <xdr:cNvSpPr/>
      </xdr:nvSpPr>
      <xdr:spPr>
        <a:xfrm>
          <a:off x="3675754" y="2123510"/>
          <a:ext cx="495112" cy="1178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337704</xdr:colOff>
      <xdr:row>3</xdr:row>
      <xdr:rowOff>51877</xdr:rowOff>
    </xdr:from>
    <xdr:to>
      <xdr:col>2</xdr:col>
      <xdr:colOff>584700</xdr:colOff>
      <xdr:row>3</xdr:row>
      <xdr:rowOff>169760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9BEDC04-0225-4498-A084-31893F83E598}"/>
            </a:ext>
          </a:extLst>
        </xdr:cNvPr>
        <xdr:cNvSpPr/>
      </xdr:nvSpPr>
      <xdr:spPr>
        <a:xfrm>
          <a:off x="4071937" y="1248997"/>
          <a:ext cx="246996" cy="117883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90919</xdr:colOff>
      <xdr:row>3</xdr:row>
      <xdr:rowOff>51442</xdr:rowOff>
    </xdr:from>
    <xdr:to>
      <xdr:col>2</xdr:col>
      <xdr:colOff>329044</xdr:colOff>
      <xdr:row>3</xdr:row>
      <xdr:rowOff>169325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FC253C-64C7-47B1-B52C-3B425CA7D2E4}"/>
            </a:ext>
          </a:extLst>
        </xdr:cNvPr>
        <xdr:cNvSpPr/>
      </xdr:nvSpPr>
      <xdr:spPr>
        <a:xfrm>
          <a:off x="3825152" y="1248562"/>
          <a:ext cx="238125" cy="1178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illow.com/home-valu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wnload.elca.org/ELCA%20Resource%20Repository/Compensation_and_Benefits_Word_and_Service.pdf?_ga=2.229283996.1455636569.1631714475-701846680.1570815772&amp;_gac=1.158019272.1631866780.CjwKCAjw-ZCKBhBkEiwAM4qfFyB-QdYZI2QdzlLwGjeHolFiDEJe2sE6xm0HofIxBoN0XKSk7yKifxoCCrcQAvD_BwE" TargetMode="External"/><Relationship Id="rId1" Type="http://schemas.openxmlformats.org/officeDocument/2006/relationships/hyperlink" Target="https://www.lutheransnw.org/df_media/W1siZiIsIjIwMjIvMDEvMDIvMTIvNDUvMDIvMjJhOTk1OTgtZDNmNS00NjZmLWEwMTgtZmRlYThlOWEyZWZiL0NvbXBlbnNhdGlvbl9hbmRfQmVuZWZpdHNfZm9yX2FfUGFzdG9yX0Zvcm0gLSBhZGRlZCBmaWVsZC5wZGYiXV0/Compensation_and_Benefits_for_a_Pastor_Form%20-%20added%20field.pdf?sha=7d7ea6bb42e5b463" TargetMode="External"/><Relationship Id="rId6" Type="http://schemas.openxmlformats.org/officeDocument/2006/relationships/hyperlink" Target="https://download.elca.org/ELCA%20Resource%20Repository/Guide_to_Compensation_Word_and_Service.pdf?_ga=2.134015304.770307583.1651380578-701846680.1570815772&amp;_gac=1.79963749.1649098028.CjwKCAjwi6WSBhA-EiwA6NiokxN7yLC9-Xo7iSmVRU49rz9JPBa5PusUt5I6DwYdkkO2LGCpNsrGpBoC1FkQAvD_BwE" TargetMode="External"/><Relationship Id="rId5" Type="http://schemas.openxmlformats.org/officeDocument/2006/relationships/hyperlink" Target="https://download.elca.org/ELCA%20Resource%20Repository/Compensation_and_Benefits_for_a_Pastor_Guide.pdf?_ga=2.92916253.1207683850.1651287224-701846680.1570815772&amp;_gac=1.259269240.1649098028.CjwKCAjwi6WSBhA-EiwA6NiokxN7yLC9-Xo7iSmVRU49rz9JPBa5PusUt5I6DwYdkkO2LGCpNsrGpBoC1FkQAvD_BwE" TargetMode="External"/><Relationship Id="rId4" Type="http://schemas.openxmlformats.org/officeDocument/2006/relationships/hyperlink" Target="https://vimeo.com/6334986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CD79-AAB5-46F9-9130-973C6806F33A}">
  <dimension ref="A1:K57"/>
  <sheetViews>
    <sheetView tabSelected="1" topLeftCell="A45" zoomScale="112" zoomScaleNormal="112" workbookViewId="0">
      <selection activeCell="E58" sqref="E58"/>
    </sheetView>
  </sheetViews>
  <sheetFormatPr defaultRowHeight="14.25" x14ac:dyDescent="0.45"/>
  <cols>
    <col min="1" max="1" width="15.33203125" customWidth="1"/>
    <col min="2" max="2" width="36.796875" customWidth="1"/>
    <col min="3" max="3" width="14.59765625" customWidth="1"/>
    <col min="4" max="4" width="30.33203125" customWidth="1"/>
    <col min="7" max="7" width="9.59765625" bestFit="1" customWidth="1"/>
  </cols>
  <sheetData>
    <row r="1" spans="1:4" ht="75" customHeight="1" x14ac:dyDescent="0.45">
      <c r="A1" s="67" t="s">
        <v>43</v>
      </c>
      <c r="B1" s="67"/>
      <c r="C1" s="67"/>
      <c r="D1" s="67"/>
    </row>
    <row r="2" spans="1:4" ht="5.2" customHeight="1" thickBot="1" x14ac:dyDescent="0.5">
      <c r="A2" s="69"/>
      <c r="B2" s="70"/>
      <c r="C2" s="70"/>
      <c r="D2" s="81"/>
    </row>
    <row r="3" spans="1:4" s="52" customFormat="1" x14ac:dyDescent="0.45">
      <c r="A3" s="79" t="s">
        <v>0</v>
      </c>
      <c r="B3" s="46" t="s">
        <v>1</v>
      </c>
      <c r="C3" s="47"/>
      <c r="D3" s="62" t="s">
        <v>2</v>
      </c>
    </row>
    <row r="4" spans="1:4" s="52" customFormat="1" ht="18.399999999999999" thickBot="1" x14ac:dyDescent="0.5">
      <c r="A4" s="80"/>
      <c r="B4" s="48" t="s">
        <v>44</v>
      </c>
      <c r="C4" s="49"/>
      <c r="D4" s="63" t="s">
        <v>3</v>
      </c>
    </row>
    <row r="5" spans="1:4" ht="5.2" customHeight="1" x14ac:dyDescent="0.45">
      <c r="A5" s="69"/>
      <c r="B5" s="70"/>
      <c r="C5" s="70"/>
      <c r="D5" s="71"/>
    </row>
    <row r="6" spans="1:4" ht="15.4" x14ac:dyDescent="0.45">
      <c r="A6" s="13" t="s">
        <v>4</v>
      </c>
      <c r="B6" s="13" t="s">
        <v>45</v>
      </c>
      <c r="C6" s="13" t="s">
        <v>5</v>
      </c>
      <c r="D6" s="13" t="s">
        <v>6</v>
      </c>
    </row>
    <row r="7" spans="1:4" ht="20.2" customHeight="1" x14ac:dyDescent="0.45">
      <c r="A7" s="33"/>
      <c r="B7" s="33"/>
      <c r="C7" s="72" t="s">
        <v>46</v>
      </c>
      <c r="D7" s="72"/>
    </row>
    <row r="8" spans="1:4" ht="18" x14ac:dyDescent="0.45">
      <c r="A8" s="30"/>
      <c r="B8" s="3"/>
      <c r="C8" s="9" t="s">
        <v>47</v>
      </c>
      <c r="D8" s="32"/>
    </row>
    <row r="9" spans="1:4" ht="5.2" customHeight="1" x14ac:dyDescent="0.45">
      <c r="A9" s="69"/>
      <c r="B9" s="70"/>
      <c r="C9" s="70"/>
      <c r="D9" s="71"/>
    </row>
    <row r="10" spans="1:4" ht="15.4" x14ac:dyDescent="0.45">
      <c r="A10" s="13" t="s">
        <v>49</v>
      </c>
      <c r="B10" s="76" t="s">
        <v>50</v>
      </c>
      <c r="C10" s="77"/>
      <c r="D10" s="78"/>
    </row>
    <row r="11" spans="1:4" ht="71.25" x14ac:dyDescent="0.45">
      <c r="A11" s="8" t="s">
        <v>7</v>
      </c>
      <c r="B11" s="50" t="s">
        <v>71</v>
      </c>
      <c r="C11" s="68"/>
      <c r="D11" s="68"/>
    </row>
    <row r="12" spans="1:4" ht="15.4" x14ac:dyDescent="0.45">
      <c r="A12" s="69"/>
      <c r="B12" s="71"/>
      <c r="C12" s="9" t="s">
        <v>8</v>
      </c>
      <c r="D12" s="34">
        <v>47500</v>
      </c>
    </row>
    <row r="13" spans="1:4" ht="5.2" customHeight="1" x14ac:dyDescent="0.45">
      <c r="A13" s="69"/>
      <c r="B13" s="70"/>
      <c r="C13" s="70"/>
      <c r="D13" s="71"/>
    </row>
    <row r="14" spans="1:4" ht="156.75" x14ac:dyDescent="0.45">
      <c r="A14" s="10" t="s">
        <v>9</v>
      </c>
      <c r="B14" s="50" t="s">
        <v>73</v>
      </c>
      <c r="C14" s="68" t="s">
        <v>10</v>
      </c>
      <c r="D14" s="72"/>
    </row>
    <row r="15" spans="1:4" ht="15.4" x14ac:dyDescent="0.45">
      <c r="A15" s="1"/>
      <c r="B15" s="27" t="s">
        <v>11</v>
      </c>
      <c r="C15" s="23"/>
      <c r="D15" s="11" t="s">
        <v>12</v>
      </c>
    </row>
    <row r="16" spans="1:4" ht="15.4" x14ac:dyDescent="0.45">
      <c r="B16" s="54" t="s">
        <v>69</v>
      </c>
      <c r="C16" s="12" t="s">
        <v>13</v>
      </c>
      <c r="D16" s="36">
        <f>(C15-303000)*0.03</f>
        <v>-9090</v>
      </c>
    </row>
    <row r="17" spans="1:4" ht="5.25" customHeight="1" x14ac:dyDescent="0.45">
      <c r="A17" s="73"/>
      <c r="B17" s="74"/>
      <c r="C17" s="74"/>
      <c r="D17" s="75"/>
    </row>
    <row r="18" spans="1:4" ht="71.25" x14ac:dyDescent="0.45">
      <c r="A18" s="10" t="s">
        <v>15</v>
      </c>
      <c r="B18" s="50" t="s">
        <v>51</v>
      </c>
      <c r="C18" s="113" t="s">
        <v>16</v>
      </c>
      <c r="D18" s="98"/>
    </row>
    <row r="19" spans="1:4" x14ac:dyDescent="0.45">
      <c r="A19" s="14"/>
      <c r="B19" s="27" t="s">
        <v>17</v>
      </c>
      <c r="C19" s="22"/>
      <c r="D19" s="55">
        <f>C19</f>
        <v>0</v>
      </c>
    </row>
    <row r="20" spans="1:4" ht="5.2" customHeight="1" x14ac:dyDescent="0.45">
      <c r="A20" s="69"/>
      <c r="B20" s="70"/>
      <c r="C20" s="70"/>
      <c r="D20" s="71"/>
    </row>
    <row r="21" spans="1:4" ht="114" x14ac:dyDescent="0.45">
      <c r="A21" s="10" t="s">
        <v>52</v>
      </c>
      <c r="B21" s="50" t="s">
        <v>19</v>
      </c>
      <c r="C21" s="114" t="s">
        <v>20</v>
      </c>
      <c r="D21" s="114"/>
    </row>
    <row r="22" spans="1:4" ht="35.200000000000003" customHeight="1" x14ac:dyDescent="0.45">
      <c r="A22" s="14"/>
      <c r="B22" s="27" t="s">
        <v>21</v>
      </c>
      <c r="C22" s="21"/>
      <c r="D22" s="56">
        <f>C22/2</f>
        <v>0</v>
      </c>
    </row>
    <row r="23" spans="1:4" ht="5.2" customHeight="1" x14ac:dyDescent="0.45">
      <c r="A23" s="69"/>
      <c r="B23" s="70"/>
      <c r="C23" s="70"/>
      <c r="D23" s="71"/>
    </row>
    <row r="24" spans="1:4" ht="85.5" x14ac:dyDescent="0.45">
      <c r="A24" s="10" t="s">
        <v>22</v>
      </c>
      <c r="B24" s="50" t="s">
        <v>53</v>
      </c>
      <c r="C24" s="68" t="s">
        <v>54</v>
      </c>
      <c r="D24" s="115"/>
    </row>
    <row r="25" spans="1:4" x14ac:dyDescent="0.45">
      <c r="A25" s="10"/>
      <c r="B25" s="51" t="s">
        <v>55</v>
      </c>
      <c r="C25" s="22"/>
      <c r="D25" s="57">
        <f>C25*5</f>
        <v>0</v>
      </c>
    </row>
    <row r="26" spans="1:4" ht="5.2" customHeight="1" x14ac:dyDescent="0.45">
      <c r="A26" s="69"/>
      <c r="B26" s="70"/>
      <c r="C26" s="70"/>
      <c r="D26" s="112"/>
    </row>
    <row r="27" spans="1:4" ht="42.75" x14ac:dyDescent="0.45">
      <c r="A27" s="15" t="s">
        <v>23</v>
      </c>
      <c r="B27" s="16" t="s">
        <v>24</v>
      </c>
      <c r="C27" s="68" t="s">
        <v>25</v>
      </c>
      <c r="D27" s="68"/>
    </row>
    <row r="28" spans="1:4" ht="28.5" x14ac:dyDescent="0.45">
      <c r="A28" s="15"/>
      <c r="B28" s="28" t="s">
        <v>26</v>
      </c>
      <c r="C28" s="24"/>
      <c r="D28" s="58">
        <f>C28</f>
        <v>0</v>
      </c>
    </row>
    <row r="29" spans="1:4" ht="5.2" customHeight="1" x14ac:dyDescent="0.45">
      <c r="A29" s="69"/>
      <c r="B29" s="70"/>
      <c r="C29" s="70"/>
      <c r="D29" s="71"/>
    </row>
    <row r="30" spans="1:4" ht="71.25" x14ac:dyDescent="0.45">
      <c r="A30" s="10" t="s">
        <v>27</v>
      </c>
      <c r="B30" s="50" t="s">
        <v>56</v>
      </c>
      <c r="C30" s="68" t="s">
        <v>70</v>
      </c>
      <c r="D30" s="68"/>
    </row>
    <row r="31" spans="1:4" x14ac:dyDescent="0.45">
      <c r="A31" s="14"/>
      <c r="B31" s="27" t="s">
        <v>57</v>
      </c>
      <c r="C31" s="59">
        <f>D19+D22+D25+D28</f>
        <v>0</v>
      </c>
      <c r="D31" s="35"/>
    </row>
    <row r="32" spans="1:4" ht="15.4" x14ac:dyDescent="0.45">
      <c r="B32" s="25"/>
      <c r="C32" s="12" t="s">
        <v>14</v>
      </c>
      <c r="D32" s="44">
        <f>C31*1000</f>
        <v>0</v>
      </c>
    </row>
    <row r="33" spans="1:7" ht="5.2" customHeight="1" x14ac:dyDescent="0.45">
      <c r="A33" s="69"/>
      <c r="B33" s="70"/>
      <c r="C33" s="70"/>
      <c r="D33" s="71"/>
    </row>
    <row r="34" spans="1:7" ht="15.4" x14ac:dyDescent="0.45">
      <c r="A34" s="7" t="s">
        <v>28</v>
      </c>
      <c r="B34" s="109" t="s">
        <v>58</v>
      </c>
      <c r="C34" s="110"/>
      <c r="D34" s="111"/>
    </row>
    <row r="35" spans="1:7" ht="100.15" customHeight="1" x14ac:dyDescent="0.45">
      <c r="A35" s="10" t="s">
        <v>59</v>
      </c>
      <c r="B35" s="88" t="s">
        <v>60</v>
      </c>
      <c r="C35" s="89"/>
      <c r="D35" s="90"/>
    </row>
    <row r="36" spans="1:7" ht="30" customHeight="1" x14ac:dyDescent="0.45">
      <c r="A36" s="4"/>
      <c r="B36" s="91" t="s">
        <v>29</v>
      </c>
      <c r="C36" s="92"/>
      <c r="D36" s="40"/>
    </row>
    <row r="37" spans="1:7" ht="30" customHeight="1" x14ac:dyDescent="0.45">
      <c r="A37" s="4"/>
      <c r="B37" s="93" t="s">
        <v>61</v>
      </c>
      <c r="C37" s="94"/>
      <c r="D37" s="40"/>
    </row>
    <row r="38" spans="1:7" ht="30" customHeight="1" x14ac:dyDescent="0.45">
      <c r="A38" s="4"/>
      <c r="B38" s="95" t="s">
        <v>30</v>
      </c>
      <c r="C38" s="96"/>
      <c r="D38" s="41"/>
    </row>
    <row r="39" spans="1:7" ht="30" customHeight="1" x14ac:dyDescent="0.45">
      <c r="A39" s="4"/>
      <c r="B39" s="102" t="s">
        <v>31</v>
      </c>
      <c r="C39" s="97"/>
      <c r="D39" s="42"/>
    </row>
    <row r="40" spans="1:7" ht="50.2" customHeight="1" x14ac:dyDescent="0.45">
      <c r="A40" s="4"/>
      <c r="B40" s="91" t="s">
        <v>32</v>
      </c>
      <c r="C40" s="92"/>
      <c r="D40" s="43"/>
    </row>
    <row r="41" spans="1:7" ht="71.25" x14ac:dyDescent="0.45">
      <c r="A41" s="10" t="s">
        <v>35</v>
      </c>
      <c r="B41" s="50" t="s">
        <v>36</v>
      </c>
      <c r="C41" s="106" t="s">
        <v>37</v>
      </c>
      <c r="D41" s="106"/>
    </row>
    <row r="42" spans="1:7" ht="28.5" x14ac:dyDescent="0.45">
      <c r="A42" s="2"/>
      <c r="B42" s="18" t="s">
        <v>38</v>
      </c>
      <c r="C42" s="26"/>
      <c r="D42" s="53">
        <f>C42*1000</f>
        <v>0</v>
      </c>
    </row>
    <row r="43" spans="1:7" ht="5.2" customHeight="1" x14ac:dyDescent="0.45">
      <c r="A43" s="69"/>
      <c r="B43" s="70"/>
      <c r="C43" s="70"/>
      <c r="D43" s="71"/>
    </row>
    <row r="44" spans="1:7" ht="100.15" customHeight="1" x14ac:dyDescent="0.45">
      <c r="A44" s="4"/>
      <c r="B44" s="37"/>
      <c r="C44" s="97" t="s">
        <v>62</v>
      </c>
      <c r="D44" s="98"/>
    </row>
    <row r="45" spans="1:7" ht="15.4" x14ac:dyDescent="0.45">
      <c r="A45" s="64"/>
      <c r="B45" s="18" t="s">
        <v>72</v>
      </c>
      <c r="C45" s="65">
        <v>1</v>
      </c>
      <c r="D45" s="61"/>
    </row>
    <row r="46" spans="1:7" ht="15.4" x14ac:dyDescent="0.45">
      <c r="B46" s="20" t="s">
        <v>33</v>
      </c>
      <c r="C46" s="17" t="s">
        <v>18</v>
      </c>
      <c r="D46" s="45">
        <f>SUM(D12:D42)*C45</f>
        <v>38410</v>
      </c>
      <c r="G46" s="60"/>
    </row>
    <row r="47" spans="1:7" ht="5.2" customHeight="1" x14ac:dyDescent="0.45">
      <c r="A47" s="69"/>
      <c r="B47" s="70"/>
      <c r="C47" s="70"/>
      <c r="D47" s="71"/>
    </row>
    <row r="48" spans="1:7" ht="55.15" customHeight="1" x14ac:dyDescent="0.45">
      <c r="A48" s="4"/>
      <c r="B48" s="103" t="s">
        <v>34</v>
      </c>
      <c r="C48" s="104"/>
      <c r="D48" s="105"/>
    </row>
    <row r="49" spans="1:11" ht="5.2" customHeight="1" x14ac:dyDescent="0.45">
      <c r="A49" s="69"/>
      <c r="B49" s="70"/>
      <c r="C49" s="70"/>
      <c r="D49" s="71"/>
    </row>
    <row r="50" spans="1:11" ht="15.4" x14ac:dyDescent="0.45">
      <c r="A50" s="99" t="s">
        <v>63</v>
      </c>
      <c r="B50" s="100"/>
      <c r="C50" s="101"/>
      <c r="D50" s="6"/>
    </row>
    <row r="51" spans="1:11" ht="80.2" customHeight="1" x14ac:dyDescent="0.45">
      <c r="A51" s="10" t="s">
        <v>39</v>
      </c>
      <c r="B51" s="107" t="s">
        <v>64</v>
      </c>
      <c r="C51" s="107"/>
      <c r="D51" s="5"/>
    </row>
    <row r="52" spans="1:11" ht="15.4" x14ac:dyDescent="0.45">
      <c r="A52" s="10"/>
      <c r="B52" s="18" t="s">
        <v>40</v>
      </c>
      <c r="C52" s="38">
        <f>D46*0.0765</f>
        <v>2938.3649999999998</v>
      </c>
      <c r="D52" s="5"/>
    </row>
    <row r="53" spans="1:11" ht="15.4" x14ac:dyDescent="0.45">
      <c r="A53" s="19"/>
      <c r="B53" s="108" t="s">
        <v>41</v>
      </c>
      <c r="C53" s="108"/>
      <c r="D53" s="45">
        <f>D46+C52</f>
        <v>41348.364999999998</v>
      </c>
    </row>
    <row r="54" spans="1:11" ht="15.4" x14ac:dyDescent="0.45">
      <c r="A54" s="82"/>
      <c r="B54" s="83"/>
      <c r="C54" s="83"/>
      <c r="D54" s="84"/>
    </row>
    <row r="55" spans="1:11" ht="15.4" x14ac:dyDescent="0.45">
      <c r="A55" s="85" t="s">
        <v>42</v>
      </c>
      <c r="B55" s="86"/>
      <c r="C55" s="87"/>
      <c r="D55" s="66" t="s">
        <v>65</v>
      </c>
      <c r="E55" s="116" t="s">
        <v>74</v>
      </c>
    </row>
    <row r="56" spans="1:11" x14ac:dyDescent="0.45">
      <c r="D56" s="39" t="s">
        <v>66</v>
      </c>
      <c r="E56" s="116" t="s">
        <v>74</v>
      </c>
    </row>
    <row r="57" spans="1:11" x14ac:dyDescent="0.45">
      <c r="K57" s="29"/>
    </row>
  </sheetData>
  <mergeCells count="40">
    <mergeCell ref="A26:D26"/>
    <mergeCell ref="C18:D18"/>
    <mergeCell ref="A20:D20"/>
    <mergeCell ref="C21:D21"/>
    <mergeCell ref="A23:D23"/>
    <mergeCell ref="C24:D24"/>
    <mergeCell ref="B53:C53"/>
    <mergeCell ref="C27:D27"/>
    <mergeCell ref="A29:D29"/>
    <mergeCell ref="C30:D30"/>
    <mergeCell ref="A33:D33"/>
    <mergeCell ref="B34:D34"/>
    <mergeCell ref="A54:D54"/>
    <mergeCell ref="A55:C55"/>
    <mergeCell ref="B35:D35"/>
    <mergeCell ref="B36:C36"/>
    <mergeCell ref="B37:C37"/>
    <mergeCell ref="B38:C38"/>
    <mergeCell ref="A43:D43"/>
    <mergeCell ref="C44:D44"/>
    <mergeCell ref="A50:C50"/>
    <mergeCell ref="B39:C39"/>
    <mergeCell ref="B40:C40"/>
    <mergeCell ref="A47:D47"/>
    <mergeCell ref="B48:D48"/>
    <mergeCell ref="A49:D49"/>
    <mergeCell ref="C41:D41"/>
    <mergeCell ref="B51:C51"/>
    <mergeCell ref="A1:D1"/>
    <mergeCell ref="C11:D11"/>
    <mergeCell ref="A13:D13"/>
    <mergeCell ref="C14:D14"/>
    <mergeCell ref="A17:D17"/>
    <mergeCell ref="C7:D7"/>
    <mergeCell ref="A9:D9"/>
    <mergeCell ref="B10:D10"/>
    <mergeCell ref="A12:B12"/>
    <mergeCell ref="A3:A4"/>
    <mergeCell ref="A2:D2"/>
    <mergeCell ref="A5:D5"/>
  </mergeCells>
  <conditionalFormatting sqref="C52 D53">
    <cfRule type="expression" dxfId="1" priority="4">
      <formula>$D$8="Word &amp; Service"</formula>
    </cfRule>
  </conditionalFormatting>
  <conditionalFormatting sqref="A48:D53">
    <cfRule type="expression" dxfId="0" priority="3">
      <formula>$D$8="Word &amp; Service"</formula>
    </cfRule>
  </conditionalFormatting>
  <hyperlinks>
    <hyperlink ref="D55" r:id="rId1" xr:uid="{2937CFA7-B088-4087-BC78-ADACB5870763}"/>
    <hyperlink ref="D56" r:id="rId2" display="ELCA Link" xr:uid="{B1157479-D45A-4030-8E9F-C104936C8E36}"/>
    <hyperlink ref="D15" r:id="rId3" xr:uid="{0C441E58-255D-4E47-A09D-6BBE0DC0533D}"/>
    <hyperlink ref="D4" r:id="rId4" xr:uid="{71A84FB7-2E1C-44D5-9715-2BF3E7854200}"/>
    <hyperlink ref="E55" r:id="rId5" xr:uid="{D138144E-2089-4C0C-ABF2-C160E739B8F4}"/>
    <hyperlink ref="E56" r:id="rId6" xr:uid="{24844395-FE1F-4C64-A1ED-3F3F387E6D70}"/>
  </hyperlinks>
  <pageMargins left="0.7" right="0.7" top="0.75" bottom="0.75" header="0.3" footer="0.3"/>
  <pageSetup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98AA70-3D23-4EC7-B47B-EDCEA4B1664A}">
          <x14:formula1>
            <xm:f>'Roster Choices'!$A$2:$A$3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CD41-9755-4B20-93D5-E267C5B63CA7}">
  <dimension ref="A1:A3"/>
  <sheetViews>
    <sheetView workbookViewId="0">
      <selection activeCell="A4" sqref="A4"/>
    </sheetView>
  </sheetViews>
  <sheetFormatPr defaultRowHeight="14.25" x14ac:dyDescent="0.45"/>
  <cols>
    <col min="1" max="1" width="15.796875" bestFit="1" customWidth="1"/>
  </cols>
  <sheetData>
    <row r="1" spans="1:1" x14ac:dyDescent="0.45">
      <c r="A1" s="31" t="s">
        <v>67</v>
      </c>
    </row>
    <row r="2" spans="1:1" x14ac:dyDescent="0.45">
      <c r="A2" t="s">
        <v>68</v>
      </c>
    </row>
    <row r="3" spans="1:1" x14ac:dyDescent="0.45">
      <c r="A3" t="s">
        <v>48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389BA861F7A4A8095F410A406476B" ma:contentTypeVersion="4" ma:contentTypeDescription="Create a new document." ma:contentTypeScope="" ma:versionID="9ab9cdce6737e8bd7f3f3046b8907fd2">
  <xsd:schema xmlns:xsd="http://www.w3.org/2001/XMLSchema" xmlns:xs="http://www.w3.org/2001/XMLSchema" xmlns:p="http://schemas.microsoft.com/office/2006/metadata/properties" xmlns:ns2="19882009-c298-4bf5-a8a4-dac6c6867e83" targetNamespace="http://schemas.microsoft.com/office/2006/metadata/properties" ma:root="true" ma:fieldsID="7eda7945258f7d4b71ca2d878237f221" ns2:_="">
    <xsd:import namespace="19882009-c298-4bf5-a8a4-dac6c6867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82009-c298-4bf5-a8a4-dac6c6867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9DB0C-11CE-4CFB-BC4D-3617F16F14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E45D4A-76A9-4D9B-90C0-69306C777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82009-c298-4bf5-a8a4-dac6c6867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7E8086-36C8-400E-B4B4-EDAD198E1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Worksheet</vt:lpstr>
      <vt:lpstr>Roster 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 Yee</dc:creator>
  <cp:keywords/>
  <dc:description/>
  <cp:lastModifiedBy>Dragon Yee</cp:lastModifiedBy>
  <cp:revision/>
  <dcterms:created xsi:type="dcterms:W3CDTF">2021-09-16T17:50:51Z</dcterms:created>
  <dcterms:modified xsi:type="dcterms:W3CDTF">2022-05-01T04:52:09Z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0x010100505389BA861F7A4A8095F410A406476B</vt:lpwstr>
  </property>
</Properties>
</file>