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C:\Users\user\Documents\JOB FOLDERS\JOB FOLDER - BUILDING CONDITION ASSESSMENTS\2017 - 249 - 3737 West 27th Ave\Workfiles\"/>
    </mc:Choice>
  </mc:AlternateContent>
  <bookViews>
    <workbookView xWindow="0" yWindow="465" windowWidth="28800" windowHeight="16560" tabRatio="737" activeTab="1" xr2:uid="{00000000-000D-0000-FFFF-FFFF00000000}"/>
  </bookViews>
  <sheets>
    <sheet name="Benchmark Analysis" sheetId="1" r:id="rId1"/>
    <sheet name="Cash Flow" sheetId="18" r:id="rId2"/>
    <sheet name="Plumbing fixtures" sheetId="19" r:id="rId3"/>
    <sheet name="Light fixtures" sheetId="22" r:id="rId4"/>
    <sheet name="Electrical" sheetId="23" r:id="rId5"/>
    <sheet name="Roofing" sheetId="24" r:id="rId6"/>
  </sheets>
  <definedNames>
    <definedName name="_xlnm.Print_Area" localSheetId="0">'Benchmark Analysis'!$B$1:$O$109</definedName>
    <definedName name="_xlnm.Print_Area" localSheetId="1">'Cash Flow'!$A$1:$AC$113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E25" i="19"/>
  <c r="F23" i="19"/>
  <c r="F21" i="19"/>
  <c r="I56" i="1" l="1"/>
  <c r="I53" i="1"/>
  <c r="I55" i="1"/>
  <c r="K5" i="1" l="1"/>
  <c r="K6" i="1"/>
  <c r="B21" i="19" l="1"/>
  <c r="AG56" i="18" l="1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B56" i="18"/>
  <c r="A56" i="18"/>
  <c r="L52" i="1"/>
  <c r="M52" i="1"/>
  <c r="H52" i="1"/>
  <c r="F52" i="1"/>
  <c r="A110" i="18"/>
  <c r="A109" i="18"/>
  <c r="A108" i="18"/>
  <c r="A107" i="18"/>
  <c r="A106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8" i="18"/>
  <c r="I18" i="1" l="1"/>
  <c r="B107" i="18"/>
  <c r="B108" i="18"/>
  <c r="B109" i="18"/>
  <c r="B110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L76" i="1"/>
  <c r="M76" i="1" s="1"/>
  <c r="H76" i="1"/>
  <c r="F76" i="1"/>
  <c r="D80" i="18" l="1"/>
  <c r="I20" i="1"/>
  <c r="L20" i="1" s="1"/>
  <c r="M20" i="1" s="1"/>
  <c r="I19" i="1"/>
  <c r="L19" i="1" s="1"/>
  <c r="K13" i="24"/>
  <c r="J13" i="24"/>
  <c r="I13" i="24"/>
  <c r="H13" i="24"/>
  <c r="K11" i="24"/>
  <c r="J6" i="24"/>
  <c r="J10" i="24"/>
  <c r="I9" i="24"/>
  <c r="H7" i="24"/>
  <c r="H5" i="24"/>
  <c r="G11" i="24"/>
  <c r="G10" i="24"/>
  <c r="G9" i="24"/>
  <c r="G8" i="24"/>
  <c r="G7" i="24"/>
  <c r="G6" i="24"/>
  <c r="G5" i="24"/>
  <c r="E9" i="24"/>
  <c r="E11" i="24"/>
  <c r="E10" i="24"/>
  <c r="D10" i="24"/>
  <c r="D6" i="24"/>
  <c r="E6" i="24"/>
  <c r="E7" i="24"/>
  <c r="E5" i="24"/>
  <c r="D7" i="24"/>
  <c r="B7" i="24"/>
  <c r="B5" i="24"/>
  <c r="D5" i="24"/>
  <c r="B11" i="24"/>
  <c r="B10" i="24"/>
  <c r="B9" i="24"/>
  <c r="C19" i="23"/>
  <c r="K82" i="1"/>
  <c r="L82" i="1" s="1"/>
  <c r="D19" i="23"/>
  <c r="K83" i="1"/>
  <c r="L83" i="1" s="1"/>
  <c r="M83" i="1" s="1"/>
  <c r="K81" i="1"/>
  <c r="L81" i="1" s="1"/>
  <c r="H82" i="1"/>
  <c r="F82" i="1"/>
  <c r="I39" i="1"/>
  <c r="H99" i="1"/>
  <c r="L99" i="1"/>
  <c r="M99" i="1" s="1"/>
  <c r="F99" i="1"/>
  <c r="L95" i="1"/>
  <c r="H95" i="1"/>
  <c r="F95" i="1"/>
  <c r="C40" i="22"/>
  <c r="H73" i="1"/>
  <c r="L73" i="1"/>
  <c r="F73" i="1"/>
  <c r="L77" i="1"/>
  <c r="H77" i="1"/>
  <c r="K84" i="1"/>
  <c r="L84" i="1" s="1"/>
  <c r="H84" i="1"/>
  <c r="K85" i="1"/>
  <c r="L85" i="1" s="1"/>
  <c r="M85" i="1" s="1"/>
  <c r="H85" i="1"/>
  <c r="L72" i="1"/>
  <c r="H72" i="1"/>
  <c r="L4" i="1"/>
  <c r="H4" i="1"/>
  <c r="L5" i="1"/>
  <c r="H5" i="1"/>
  <c r="L6" i="1"/>
  <c r="D10" i="18" s="1"/>
  <c r="H6" i="1"/>
  <c r="L7" i="1"/>
  <c r="H7" i="1"/>
  <c r="M7" i="1"/>
  <c r="I8" i="1"/>
  <c r="L8" i="1"/>
  <c r="H8" i="1"/>
  <c r="M8" i="1"/>
  <c r="I9" i="1"/>
  <c r="L9" i="1"/>
  <c r="M9" i="1" s="1"/>
  <c r="H9" i="1"/>
  <c r="L10" i="1"/>
  <c r="H10" i="1"/>
  <c r="L11" i="1"/>
  <c r="H11" i="1"/>
  <c r="L12" i="1"/>
  <c r="H12" i="1"/>
  <c r="L13" i="1"/>
  <c r="H13" i="1"/>
  <c r="I14" i="1"/>
  <c r="L14" i="1" s="1"/>
  <c r="M14" i="1" s="1"/>
  <c r="H14" i="1"/>
  <c r="L15" i="1"/>
  <c r="H15" i="1"/>
  <c r="L16" i="1"/>
  <c r="H16" i="1"/>
  <c r="L17" i="1"/>
  <c r="M17" i="1" s="1"/>
  <c r="H17" i="1"/>
  <c r="L18" i="1"/>
  <c r="H18" i="1"/>
  <c r="H19" i="1"/>
  <c r="H20" i="1"/>
  <c r="I21" i="1"/>
  <c r="L21" i="1" s="1"/>
  <c r="H21" i="1"/>
  <c r="L22" i="1"/>
  <c r="H22" i="1"/>
  <c r="M22" i="1"/>
  <c r="L23" i="1"/>
  <c r="H23" i="1"/>
  <c r="L24" i="1"/>
  <c r="H24" i="1"/>
  <c r="L25" i="1"/>
  <c r="M25" i="1" s="1"/>
  <c r="H25" i="1"/>
  <c r="L26" i="1"/>
  <c r="H26" i="1"/>
  <c r="M26" i="1" s="1"/>
  <c r="L27" i="1"/>
  <c r="H27" i="1"/>
  <c r="L28" i="1"/>
  <c r="H28" i="1"/>
  <c r="L29" i="1"/>
  <c r="H29" i="1"/>
  <c r="L30" i="1"/>
  <c r="M30" i="1" s="1"/>
  <c r="H30" i="1"/>
  <c r="L31" i="1"/>
  <c r="H31" i="1"/>
  <c r="M31" i="1" s="1"/>
  <c r="L32" i="1"/>
  <c r="M32" i="1" s="1"/>
  <c r="H32" i="1"/>
  <c r="L33" i="1"/>
  <c r="H33" i="1"/>
  <c r="L34" i="1"/>
  <c r="M34" i="1" s="1"/>
  <c r="H34" i="1"/>
  <c r="L35" i="1"/>
  <c r="H35" i="1"/>
  <c r="M35" i="1" s="1"/>
  <c r="L36" i="1"/>
  <c r="M36" i="1" s="1"/>
  <c r="H36" i="1"/>
  <c r="L37" i="1"/>
  <c r="H37" i="1"/>
  <c r="L38" i="1"/>
  <c r="H38" i="1"/>
  <c r="M38" i="1"/>
  <c r="L39" i="1"/>
  <c r="H39" i="1"/>
  <c r="I40" i="1"/>
  <c r="L40" i="1" s="1"/>
  <c r="H40" i="1"/>
  <c r="L41" i="1"/>
  <c r="M41" i="1" s="1"/>
  <c r="H41" i="1"/>
  <c r="L42" i="1"/>
  <c r="H42" i="1"/>
  <c r="L43" i="1"/>
  <c r="M43" i="1" s="1"/>
  <c r="H43" i="1"/>
  <c r="L44" i="1"/>
  <c r="H44" i="1"/>
  <c r="L45" i="1"/>
  <c r="M45" i="1" s="1"/>
  <c r="H45" i="1"/>
  <c r="L46" i="1"/>
  <c r="H46" i="1"/>
  <c r="L47" i="1"/>
  <c r="H47" i="1"/>
  <c r="M47" i="1"/>
  <c r="L48" i="1"/>
  <c r="H48" i="1"/>
  <c r="L49" i="1"/>
  <c r="H49" i="1"/>
  <c r="L50" i="1"/>
  <c r="M50" i="1" s="1"/>
  <c r="H50" i="1"/>
  <c r="L51" i="1"/>
  <c r="M51" i="1" s="1"/>
  <c r="H51" i="1"/>
  <c r="L53" i="1"/>
  <c r="M53" i="1" s="1"/>
  <c r="H53" i="1"/>
  <c r="L54" i="1"/>
  <c r="H54" i="1"/>
  <c r="L55" i="1"/>
  <c r="H55" i="1"/>
  <c r="L56" i="1"/>
  <c r="H56" i="1"/>
  <c r="I57" i="1"/>
  <c r="L57" i="1" s="1"/>
  <c r="H57" i="1"/>
  <c r="L58" i="1"/>
  <c r="M58" i="1" s="1"/>
  <c r="H58" i="1"/>
  <c r="L59" i="1"/>
  <c r="H59" i="1"/>
  <c r="L60" i="1"/>
  <c r="M60" i="1" s="1"/>
  <c r="H60" i="1"/>
  <c r="L61" i="1"/>
  <c r="H61" i="1"/>
  <c r="L62" i="1"/>
  <c r="H62" i="1"/>
  <c r="L63" i="1"/>
  <c r="H63" i="1"/>
  <c r="L64" i="1"/>
  <c r="H64" i="1"/>
  <c r="L65" i="1"/>
  <c r="M65" i="1" s="1"/>
  <c r="H65" i="1"/>
  <c r="L66" i="1"/>
  <c r="H66" i="1"/>
  <c r="M66" i="1" s="1"/>
  <c r="L67" i="1"/>
  <c r="H67" i="1"/>
  <c r="L68" i="1"/>
  <c r="H68" i="1"/>
  <c r="L69" i="1"/>
  <c r="M69" i="1" s="1"/>
  <c r="H69" i="1"/>
  <c r="L70" i="1"/>
  <c r="H70" i="1"/>
  <c r="L71" i="1"/>
  <c r="H71" i="1"/>
  <c r="L74" i="1"/>
  <c r="M74" i="1" s="1"/>
  <c r="H74" i="1"/>
  <c r="L75" i="1"/>
  <c r="H75" i="1"/>
  <c r="L78" i="1"/>
  <c r="M78" i="1" s="1"/>
  <c r="H78" i="1"/>
  <c r="L79" i="1"/>
  <c r="H79" i="1"/>
  <c r="L80" i="1"/>
  <c r="M80" i="1" s="1"/>
  <c r="H80" i="1"/>
  <c r="H81" i="1"/>
  <c r="H83" i="1"/>
  <c r="L86" i="1"/>
  <c r="M86" i="1" s="1"/>
  <c r="H86" i="1"/>
  <c r="L87" i="1"/>
  <c r="M87" i="1" s="1"/>
  <c r="H87" i="1"/>
  <c r="L88" i="1"/>
  <c r="H88" i="1"/>
  <c r="L89" i="1"/>
  <c r="H89" i="1"/>
  <c r="L90" i="1"/>
  <c r="M90" i="1" s="1"/>
  <c r="H90" i="1"/>
  <c r="L91" i="1"/>
  <c r="H91" i="1"/>
  <c r="L92" i="1"/>
  <c r="M92" i="1" s="1"/>
  <c r="H92" i="1"/>
  <c r="L93" i="1"/>
  <c r="H93" i="1"/>
  <c r="L94" i="1"/>
  <c r="M94" i="1" s="1"/>
  <c r="H94" i="1"/>
  <c r="L96" i="1"/>
  <c r="H96" i="1"/>
  <c r="L97" i="1"/>
  <c r="H97" i="1"/>
  <c r="L98" i="1"/>
  <c r="M98" i="1" s="1"/>
  <c r="H98" i="1"/>
  <c r="L102" i="1"/>
  <c r="H102" i="1"/>
  <c r="L103" i="1"/>
  <c r="M103" i="1" s="1"/>
  <c r="H103" i="1"/>
  <c r="D107" i="18" s="1"/>
  <c r="L104" i="1"/>
  <c r="H104" i="1"/>
  <c r="L105" i="1"/>
  <c r="H105" i="1"/>
  <c r="L106" i="1"/>
  <c r="H106" i="1"/>
  <c r="F42" i="1"/>
  <c r="F85" i="1"/>
  <c r="F74" i="1"/>
  <c r="F78" i="1"/>
  <c r="F23" i="22"/>
  <c r="F40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5" i="22"/>
  <c r="F26" i="22"/>
  <c r="F24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F69" i="1"/>
  <c r="F89" i="1"/>
  <c r="F88" i="1"/>
  <c r="F19" i="1"/>
  <c r="F94" i="1"/>
  <c r="F83" i="1"/>
  <c r="E1" i="18"/>
  <c r="F1" i="18" s="1"/>
  <c r="F28" i="1"/>
  <c r="F27" i="1"/>
  <c r="B23" i="19"/>
  <c r="C21" i="19"/>
  <c r="C23" i="19"/>
  <c r="D21" i="19"/>
  <c r="D23" i="19"/>
  <c r="E21" i="19"/>
  <c r="E23" i="19" s="1"/>
  <c r="F57" i="1"/>
  <c r="F56" i="1"/>
  <c r="F55" i="1"/>
  <c r="F51" i="1"/>
  <c r="F50" i="1"/>
  <c r="F49" i="1"/>
  <c r="F43" i="1"/>
  <c r="F30" i="1"/>
  <c r="F26" i="1"/>
  <c r="F25" i="1"/>
  <c r="F17" i="1"/>
  <c r="F16" i="1"/>
  <c r="F12" i="1"/>
  <c r="F14" i="1"/>
  <c r="F20" i="1"/>
  <c r="F77" i="1"/>
  <c r="F87" i="1"/>
  <c r="F102" i="1"/>
  <c r="F32" i="1"/>
  <c r="F64" i="1"/>
  <c r="F92" i="1"/>
  <c r="F91" i="1"/>
  <c r="F24" i="1"/>
  <c r="F72" i="1"/>
  <c r="F96" i="1"/>
  <c r="F71" i="1"/>
  <c r="F93" i="1"/>
  <c r="F84" i="1"/>
  <c r="F86" i="1"/>
  <c r="F6" i="1"/>
  <c r="F5" i="1"/>
  <c r="F7" i="1"/>
  <c r="F22" i="1"/>
  <c r="F23" i="1"/>
  <c r="F29" i="1"/>
  <c r="F31" i="1"/>
  <c r="F15" i="1"/>
  <c r="F4" i="1"/>
  <c r="F9" i="1"/>
  <c r="D3" i="18"/>
  <c r="E3" i="18"/>
  <c r="F3" i="18" s="1"/>
  <c r="G3" i="18" s="1"/>
  <c r="H3" i="18" s="1"/>
  <c r="I3" i="18" s="1"/>
  <c r="J3" i="18" s="1"/>
  <c r="K3" i="18" s="1"/>
  <c r="L3" i="18" s="1"/>
  <c r="M3" i="18" s="1"/>
  <c r="N3" i="18" s="1"/>
  <c r="O3" i="18" s="1"/>
  <c r="P3" i="18" s="1"/>
  <c r="Q3" i="18" s="1"/>
  <c r="R3" i="18" s="1"/>
  <c r="S3" i="18" s="1"/>
  <c r="T3" i="18" s="1"/>
  <c r="U3" i="18" s="1"/>
  <c r="V3" i="18" s="1"/>
  <c r="W3" i="18" s="1"/>
  <c r="X3" i="18" s="1"/>
  <c r="Y3" i="18" s="1"/>
  <c r="Z3" i="18" s="1"/>
  <c r="AA3" i="18" s="1"/>
  <c r="AB3" i="18" s="1"/>
  <c r="AC3" i="18" s="1"/>
  <c r="AD3" i="18" s="1"/>
  <c r="AE3" i="18" s="1"/>
  <c r="AF3" i="18" s="1"/>
  <c r="AG3" i="18" s="1"/>
  <c r="F98" i="1"/>
  <c r="F97" i="1"/>
  <c r="F41" i="1"/>
  <c r="F38" i="1"/>
  <c r="F106" i="1"/>
  <c r="F105" i="1"/>
  <c r="F104" i="1"/>
  <c r="F103" i="1"/>
  <c r="F90" i="1"/>
  <c r="F81" i="1"/>
  <c r="F80" i="1"/>
  <c r="F75" i="1"/>
  <c r="F70" i="1"/>
  <c r="D109" i="18"/>
  <c r="F61" i="1"/>
  <c r="F62" i="1"/>
  <c r="F63" i="1"/>
  <c r="F65" i="1"/>
  <c r="F66" i="1"/>
  <c r="F67" i="1"/>
  <c r="F79" i="1"/>
  <c r="F68" i="1"/>
  <c r="F60" i="1"/>
  <c r="F59" i="1"/>
  <c r="F58" i="1"/>
  <c r="F54" i="1"/>
  <c r="F53" i="1"/>
  <c r="F48" i="1"/>
  <c r="F47" i="1"/>
  <c r="F46" i="1"/>
  <c r="F45" i="1"/>
  <c r="F44" i="1"/>
  <c r="F40" i="1"/>
  <c r="F39" i="1"/>
  <c r="F37" i="1"/>
  <c r="F36" i="1"/>
  <c r="F35" i="1"/>
  <c r="F34" i="1"/>
  <c r="F33" i="1"/>
  <c r="F21" i="1"/>
  <c r="F18" i="1"/>
  <c r="F13" i="1"/>
  <c r="F11" i="1"/>
  <c r="F10" i="1"/>
  <c r="F8" i="1"/>
  <c r="B106" i="18"/>
  <c r="B105" i="18"/>
  <c r="B8" i="18"/>
  <c r="C112" i="18"/>
  <c r="M67" i="1" l="1"/>
  <c r="M104" i="1"/>
  <c r="M54" i="1"/>
  <c r="M44" i="1"/>
  <c r="M29" i="1"/>
  <c r="F106" i="18"/>
  <c r="F80" i="18"/>
  <c r="G1" i="18"/>
  <c r="G84" i="18" s="1"/>
  <c r="F109" i="18"/>
  <c r="E80" i="18"/>
  <c r="E107" i="18"/>
  <c r="E106" i="18"/>
  <c r="E108" i="18"/>
  <c r="E109" i="18"/>
  <c r="M55" i="1"/>
  <c r="M28" i="1"/>
  <c r="M13" i="1"/>
  <c r="M11" i="1"/>
  <c r="M77" i="1"/>
  <c r="D106" i="18"/>
  <c r="M105" i="1"/>
  <c r="M102" i="1"/>
  <c r="M91" i="1"/>
  <c r="M79" i="1"/>
  <c r="M71" i="1"/>
  <c r="M64" i="1"/>
  <c r="M49" i="1"/>
  <c r="M42" i="1"/>
  <c r="M40" i="1"/>
  <c r="M33" i="1"/>
  <c r="M27" i="1"/>
  <c r="M24" i="1"/>
  <c r="M84" i="1"/>
  <c r="M82" i="1"/>
  <c r="M96" i="1"/>
  <c r="M88" i="1"/>
  <c r="M68" i="1"/>
  <c r="M59" i="1"/>
  <c r="M57" i="1"/>
  <c r="M46" i="1"/>
  <c r="M37" i="1"/>
  <c r="M15" i="1"/>
  <c r="M70" i="1"/>
  <c r="M61" i="1"/>
  <c r="M56" i="1"/>
  <c r="M48" i="1"/>
  <c r="M39" i="1"/>
  <c r="M23" i="1"/>
  <c r="M10" i="1"/>
  <c r="M4" i="1"/>
  <c r="M81" i="1"/>
  <c r="M19" i="1"/>
  <c r="E97" i="18"/>
  <c r="F97" i="18"/>
  <c r="D97" i="18"/>
  <c r="F83" i="18"/>
  <c r="E83" i="18"/>
  <c r="D83" i="18"/>
  <c r="F72" i="18"/>
  <c r="E72" i="18"/>
  <c r="D72" i="18"/>
  <c r="G54" i="18"/>
  <c r="F54" i="18"/>
  <c r="E54" i="18"/>
  <c r="D54" i="18"/>
  <c r="F50" i="18"/>
  <c r="E50" i="18"/>
  <c r="D50" i="18"/>
  <c r="F46" i="18"/>
  <c r="E46" i="18"/>
  <c r="D46" i="18"/>
  <c r="E41" i="18"/>
  <c r="D41" i="18"/>
  <c r="F41" i="18"/>
  <c r="E37" i="18"/>
  <c r="D37" i="18"/>
  <c r="F37" i="18"/>
  <c r="E33" i="18"/>
  <c r="D33" i="18"/>
  <c r="F33" i="18"/>
  <c r="E29" i="18"/>
  <c r="D29" i="18"/>
  <c r="F29" i="18"/>
  <c r="E23" i="18"/>
  <c r="D23" i="18"/>
  <c r="F23" i="18"/>
  <c r="D20" i="18"/>
  <c r="E20" i="18"/>
  <c r="F20" i="18"/>
  <c r="D16" i="18"/>
  <c r="F16" i="18"/>
  <c r="E16" i="18"/>
  <c r="D89" i="18"/>
  <c r="F89" i="18"/>
  <c r="E89" i="18"/>
  <c r="D77" i="18"/>
  <c r="F77" i="18"/>
  <c r="E77" i="18"/>
  <c r="D99" i="18"/>
  <c r="F99" i="18"/>
  <c r="E99" i="18"/>
  <c r="F107" i="18"/>
  <c r="F8" i="18"/>
  <c r="D8" i="18"/>
  <c r="D102" i="18"/>
  <c r="E102" i="18"/>
  <c r="F102" i="18"/>
  <c r="F98" i="18"/>
  <c r="D98" i="18"/>
  <c r="E98" i="18"/>
  <c r="F94" i="18"/>
  <c r="E94" i="18"/>
  <c r="D94" i="18"/>
  <c r="E90" i="18"/>
  <c r="D90" i="18"/>
  <c r="F90" i="18"/>
  <c r="F84" i="18"/>
  <c r="E84" i="18"/>
  <c r="D84" i="18"/>
  <c r="F79" i="18"/>
  <c r="E79" i="18"/>
  <c r="D79" i="18"/>
  <c r="D73" i="18"/>
  <c r="F73" i="18"/>
  <c r="E73" i="18"/>
  <c r="D69" i="18"/>
  <c r="F69" i="18"/>
  <c r="E69" i="18"/>
  <c r="E67" i="18"/>
  <c r="D67" i="18"/>
  <c r="G67" i="18"/>
  <c r="F67" i="18"/>
  <c r="E64" i="18"/>
  <c r="D64" i="18"/>
  <c r="F64" i="18"/>
  <c r="E57" i="18"/>
  <c r="D57" i="18"/>
  <c r="F57" i="18"/>
  <c r="D55" i="18"/>
  <c r="F55" i="18"/>
  <c r="E55" i="18"/>
  <c r="D51" i="18"/>
  <c r="F51" i="18"/>
  <c r="E51" i="18"/>
  <c r="D47" i="18"/>
  <c r="F47" i="18"/>
  <c r="E47" i="18"/>
  <c r="F42" i="18"/>
  <c r="E42" i="18"/>
  <c r="D42" i="18"/>
  <c r="F38" i="18"/>
  <c r="E38" i="18"/>
  <c r="D38" i="18"/>
  <c r="F34" i="18"/>
  <c r="E34" i="18"/>
  <c r="D34" i="18"/>
  <c r="F30" i="18"/>
  <c r="E30" i="18"/>
  <c r="D30" i="18"/>
  <c r="E26" i="18"/>
  <c r="F26" i="18"/>
  <c r="D26" i="18"/>
  <c r="D24" i="18"/>
  <c r="F24" i="18"/>
  <c r="E24" i="18"/>
  <c r="E21" i="18"/>
  <c r="D21" i="18"/>
  <c r="F21" i="18"/>
  <c r="M12" i="1"/>
  <c r="E13" i="18"/>
  <c r="D13" i="18"/>
  <c r="F13" i="18"/>
  <c r="G13" i="18"/>
  <c r="D12" i="18"/>
  <c r="E12" i="18"/>
  <c r="F12" i="18"/>
  <c r="D11" i="18"/>
  <c r="F11" i="18"/>
  <c r="E11" i="18"/>
  <c r="E9" i="18"/>
  <c r="G9" i="18"/>
  <c r="F9" i="18"/>
  <c r="E103" i="18"/>
  <c r="F103" i="18"/>
  <c r="D103" i="18"/>
  <c r="E86" i="18"/>
  <c r="D86" i="18"/>
  <c r="G86" i="18"/>
  <c r="F86" i="18"/>
  <c r="E93" i="18"/>
  <c r="F93" i="18"/>
  <c r="D93" i="18"/>
  <c r="F108" i="18"/>
  <c r="M106" i="1"/>
  <c r="D100" i="18"/>
  <c r="E100" i="18"/>
  <c r="F100" i="18"/>
  <c r="F95" i="18"/>
  <c r="E95" i="18"/>
  <c r="D95" i="18"/>
  <c r="F91" i="18"/>
  <c r="E91" i="18"/>
  <c r="D91" i="18"/>
  <c r="D85" i="18"/>
  <c r="G85" i="18"/>
  <c r="F85" i="18"/>
  <c r="E85" i="18"/>
  <c r="E74" i="18"/>
  <c r="D74" i="18"/>
  <c r="F74" i="18"/>
  <c r="E70" i="18"/>
  <c r="D70" i="18"/>
  <c r="F70" i="18"/>
  <c r="F65" i="18"/>
  <c r="E65" i="18"/>
  <c r="D65" i="18"/>
  <c r="E61" i="18"/>
  <c r="D61" i="18"/>
  <c r="G61" i="18"/>
  <c r="F61" i="18"/>
  <c r="D60" i="18"/>
  <c r="F60" i="18"/>
  <c r="E60" i="18"/>
  <c r="G59" i="18"/>
  <c r="F59" i="18"/>
  <c r="E59" i="18"/>
  <c r="D59" i="18"/>
  <c r="F58" i="18"/>
  <c r="E58" i="18"/>
  <c r="D58" i="18"/>
  <c r="G58" i="18"/>
  <c r="E52" i="18"/>
  <c r="D52" i="18"/>
  <c r="G52" i="18"/>
  <c r="F52" i="18"/>
  <c r="E48" i="18"/>
  <c r="D48" i="18"/>
  <c r="F48" i="18"/>
  <c r="D44" i="18"/>
  <c r="F44" i="18"/>
  <c r="E44" i="18"/>
  <c r="F43" i="18"/>
  <c r="E43" i="18"/>
  <c r="D43" i="18"/>
  <c r="G39" i="18"/>
  <c r="F39" i="18"/>
  <c r="E39" i="18"/>
  <c r="D39" i="18"/>
  <c r="F35" i="18"/>
  <c r="E35" i="18"/>
  <c r="D35" i="18"/>
  <c r="F31" i="18"/>
  <c r="E31" i="18"/>
  <c r="D31" i="18"/>
  <c r="F27" i="18"/>
  <c r="E27" i="18"/>
  <c r="D27" i="18"/>
  <c r="F25" i="18"/>
  <c r="E25" i="18"/>
  <c r="D25" i="18"/>
  <c r="F22" i="18"/>
  <c r="E22" i="18"/>
  <c r="F18" i="18"/>
  <c r="E18" i="18"/>
  <c r="D18" i="18"/>
  <c r="E17" i="18"/>
  <c r="D17" i="18"/>
  <c r="F17" i="18"/>
  <c r="G17" i="18"/>
  <c r="F14" i="18"/>
  <c r="E14" i="18"/>
  <c r="D14" i="18"/>
  <c r="G76" i="18"/>
  <c r="F76" i="18"/>
  <c r="E76" i="18"/>
  <c r="D76" i="18"/>
  <c r="M73" i="1"/>
  <c r="E78" i="18"/>
  <c r="D78" i="18"/>
  <c r="F78" i="18"/>
  <c r="D63" i="18"/>
  <c r="F63" i="18"/>
  <c r="E63" i="18"/>
  <c r="E8" i="18"/>
  <c r="D108" i="18"/>
  <c r="M97" i="1"/>
  <c r="M93" i="1"/>
  <c r="D96" i="18"/>
  <c r="G96" i="18"/>
  <c r="F96" i="18"/>
  <c r="E96" i="18"/>
  <c r="M89" i="1"/>
  <c r="D92" i="18"/>
  <c r="E92" i="18"/>
  <c r="F92" i="18"/>
  <c r="G92" i="18"/>
  <c r="F87" i="18"/>
  <c r="D87" i="18"/>
  <c r="G87" i="18"/>
  <c r="E87" i="18"/>
  <c r="F82" i="18"/>
  <c r="E82" i="18"/>
  <c r="D82" i="18"/>
  <c r="F75" i="18"/>
  <c r="E75" i="18"/>
  <c r="D75" i="18"/>
  <c r="F71" i="18"/>
  <c r="E71" i="18"/>
  <c r="D71" i="18"/>
  <c r="G71" i="18"/>
  <c r="G68" i="18"/>
  <c r="F68" i="18"/>
  <c r="E68" i="18"/>
  <c r="D68" i="18"/>
  <c r="F66" i="18"/>
  <c r="E66" i="18"/>
  <c r="D66" i="18"/>
  <c r="F62" i="18"/>
  <c r="E62" i="18"/>
  <c r="D62" i="18"/>
  <c r="G62" i="18"/>
  <c r="F53" i="18"/>
  <c r="E53" i="18"/>
  <c r="D53" i="18"/>
  <c r="G53" i="18"/>
  <c r="F49" i="18"/>
  <c r="E49" i="18"/>
  <c r="D49" i="18"/>
  <c r="G49" i="18"/>
  <c r="F45" i="18"/>
  <c r="E45" i="18"/>
  <c r="D45" i="18"/>
  <c r="G45" i="18"/>
  <c r="D40" i="18"/>
  <c r="F40" i="18"/>
  <c r="E40" i="18"/>
  <c r="D36" i="18"/>
  <c r="G36" i="18"/>
  <c r="F36" i="18"/>
  <c r="E36" i="18"/>
  <c r="D32" i="18"/>
  <c r="F32" i="18"/>
  <c r="E32" i="18"/>
  <c r="D28" i="18"/>
  <c r="G28" i="18"/>
  <c r="F28" i="18"/>
  <c r="E28" i="18"/>
  <c r="M16" i="1"/>
  <c r="G19" i="18"/>
  <c r="F19" i="18"/>
  <c r="E19" i="18"/>
  <c r="D19" i="18"/>
  <c r="F15" i="18"/>
  <c r="D15" i="18"/>
  <c r="E15" i="18"/>
  <c r="F10" i="18"/>
  <c r="E10" i="18"/>
  <c r="G10" i="18"/>
  <c r="G88" i="18"/>
  <c r="D88" i="18"/>
  <c r="F88" i="18"/>
  <c r="E88" i="18"/>
  <c r="E81" i="18"/>
  <c r="D81" i="18"/>
  <c r="F81" i="18"/>
  <c r="M95" i="1"/>
  <c r="M6" i="1"/>
  <c r="M5" i="1"/>
  <c r="D9" i="18"/>
  <c r="M75" i="1"/>
  <c r="D101" i="18"/>
  <c r="F101" i="18"/>
  <c r="E101" i="18"/>
  <c r="M63" i="1"/>
  <c r="M62" i="1"/>
  <c r="D110" i="18"/>
  <c r="F110" i="18"/>
  <c r="E110" i="18"/>
  <c r="G110" i="18"/>
  <c r="M21" i="1"/>
  <c r="L108" i="1"/>
  <c r="D22" i="18"/>
  <c r="M18" i="1"/>
  <c r="M72" i="1"/>
  <c r="G81" i="18" l="1"/>
  <c r="G32" i="18"/>
  <c r="G40" i="18"/>
  <c r="G14" i="18"/>
  <c r="G31" i="18"/>
  <c r="G70" i="18"/>
  <c r="G100" i="18"/>
  <c r="G109" i="18"/>
  <c r="G80" i="18"/>
  <c r="G106" i="18"/>
  <c r="G8" i="18"/>
  <c r="H1" i="18"/>
  <c r="G107" i="18"/>
  <c r="G108" i="18"/>
  <c r="G97" i="18"/>
  <c r="G83" i="18"/>
  <c r="G72" i="18"/>
  <c r="G50" i="18"/>
  <c r="G41" i="18"/>
  <c r="G33" i="18"/>
  <c r="G46" i="18"/>
  <c r="G37" i="18"/>
  <c r="G23" i="18"/>
  <c r="G20" i="18"/>
  <c r="G16" i="18"/>
  <c r="G29" i="18"/>
  <c r="G89" i="18"/>
  <c r="G99" i="18"/>
  <c r="G98" i="18"/>
  <c r="G90" i="18"/>
  <c r="G69" i="18"/>
  <c r="G102" i="18"/>
  <c r="G79" i="18"/>
  <c r="G73" i="18"/>
  <c r="G47" i="18"/>
  <c r="G24" i="18"/>
  <c r="G21" i="18"/>
  <c r="G57" i="18"/>
  <c r="G94" i="18"/>
  <c r="G51" i="18"/>
  <c r="G42" i="18"/>
  <c r="G38" i="18"/>
  <c r="G26" i="18"/>
  <c r="G11" i="18"/>
  <c r="G103" i="18"/>
  <c r="G74" i="18"/>
  <c r="G65" i="18"/>
  <c r="G60" i="18"/>
  <c r="G48" i="18"/>
  <c r="G44" i="18"/>
  <c r="G43" i="18"/>
  <c r="G35" i="18"/>
  <c r="G27" i="18"/>
  <c r="G25" i="18"/>
  <c r="G18" i="18"/>
  <c r="G78" i="18"/>
  <c r="G77" i="18"/>
  <c r="G64" i="18"/>
  <c r="G34" i="18"/>
  <c r="G30" i="18"/>
  <c r="G93" i="18"/>
  <c r="G101" i="18"/>
  <c r="G15" i="18"/>
  <c r="G66" i="18"/>
  <c r="G75" i="18"/>
  <c r="G82" i="18"/>
  <c r="G63" i="18"/>
  <c r="G22" i="18"/>
  <c r="G91" i="18"/>
  <c r="G95" i="18"/>
  <c r="G12" i="18"/>
  <c r="G55" i="18"/>
  <c r="M108" i="1"/>
  <c r="D112" i="18"/>
  <c r="E112" i="18"/>
  <c r="F112" i="18"/>
  <c r="G112" i="18" l="1"/>
  <c r="H8" i="18"/>
  <c r="I1" i="18"/>
  <c r="H106" i="18"/>
  <c r="H80" i="18"/>
  <c r="H107" i="18"/>
  <c r="H109" i="18"/>
  <c r="H72" i="18"/>
  <c r="H54" i="18"/>
  <c r="H46" i="18"/>
  <c r="H41" i="18"/>
  <c r="H33" i="18"/>
  <c r="H23" i="18"/>
  <c r="H20" i="18"/>
  <c r="H89" i="18"/>
  <c r="H98" i="18"/>
  <c r="H69" i="18"/>
  <c r="H97" i="18"/>
  <c r="H99" i="18"/>
  <c r="H102" i="18"/>
  <c r="H67" i="18"/>
  <c r="H64" i="18"/>
  <c r="H55" i="18"/>
  <c r="H51" i="18"/>
  <c r="H47" i="18"/>
  <c r="H50" i="18"/>
  <c r="H37" i="18"/>
  <c r="H77" i="18"/>
  <c r="H94" i="18"/>
  <c r="H84" i="18"/>
  <c r="H42" i="18"/>
  <c r="H34" i="18"/>
  <c r="H12" i="18"/>
  <c r="H16" i="18"/>
  <c r="H73" i="18"/>
  <c r="H9" i="18"/>
  <c r="H93" i="18"/>
  <c r="H100" i="18"/>
  <c r="H74" i="18"/>
  <c r="H60" i="18"/>
  <c r="H48" i="18"/>
  <c r="H39" i="18"/>
  <c r="H25" i="18"/>
  <c r="H22" i="18"/>
  <c r="H76" i="18"/>
  <c r="H78" i="18"/>
  <c r="H92" i="18"/>
  <c r="H83" i="18"/>
  <c r="H90" i="18"/>
  <c r="H57" i="18"/>
  <c r="H26" i="18"/>
  <c r="H13" i="18"/>
  <c r="H103" i="18"/>
  <c r="H95" i="18"/>
  <c r="H44" i="18"/>
  <c r="H43" i="18"/>
  <c r="H35" i="18"/>
  <c r="H31" i="18"/>
  <c r="H59" i="18"/>
  <c r="H18" i="18"/>
  <c r="H66" i="18"/>
  <c r="H49" i="18"/>
  <c r="H88" i="18"/>
  <c r="H101" i="18"/>
  <c r="H38" i="18"/>
  <c r="H86" i="18"/>
  <c r="H79" i="18"/>
  <c r="H70" i="18"/>
  <c r="H108" i="18"/>
  <c r="H87" i="18"/>
  <c r="H75" i="18"/>
  <c r="H68" i="18"/>
  <c r="H62" i="18"/>
  <c r="H40" i="18"/>
  <c r="H32" i="18"/>
  <c r="H19" i="18"/>
  <c r="H81" i="18"/>
  <c r="H110" i="18"/>
  <c r="H21" i="18"/>
  <c r="H30" i="18"/>
  <c r="H85" i="18"/>
  <c r="H17" i="18"/>
  <c r="H14" i="18"/>
  <c r="H63" i="18"/>
  <c r="H71" i="18"/>
  <c r="H45" i="18"/>
  <c r="H36" i="18"/>
  <c r="H10" i="18"/>
  <c r="H28" i="18"/>
  <c r="H24" i="18"/>
  <c r="H65" i="18"/>
  <c r="H61" i="18"/>
  <c r="H15" i="18"/>
  <c r="H27" i="18"/>
  <c r="H82" i="18"/>
  <c r="H53" i="18"/>
  <c r="H91" i="18"/>
  <c r="H96" i="18"/>
  <c r="H11" i="18"/>
  <c r="H58" i="18"/>
  <c r="H52" i="18"/>
  <c r="H29" i="18"/>
  <c r="J1" i="18" l="1"/>
  <c r="I107" i="18"/>
  <c r="I80" i="18"/>
  <c r="I109" i="18"/>
  <c r="I108" i="18"/>
  <c r="I97" i="18"/>
  <c r="I54" i="18"/>
  <c r="I46" i="18"/>
  <c r="I41" i="18"/>
  <c r="I33" i="18"/>
  <c r="I106" i="18"/>
  <c r="I20" i="18"/>
  <c r="I83" i="18"/>
  <c r="I29" i="18"/>
  <c r="I23" i="18"/>
  <c r="I90" i="18"/>
  <c r="I69" i="18"/>
  <c r="I21" i="18"/>
  <c r="I77" i="18"/>
  <c r="I84" i="18"/>
  <c r="I64" i="18"/>
  <c r="I57" i="18"/>
  <c r="I51" i="18"/>
  <c r="I42" i="18"/>
  <c r="I34" i="18"/>
  <c r="I24" i="18"/>
  <c r="I16" i="18"/>
  <c r="I99" i="18"/>
  <c r="I98" i="18"/>
  <c r="I73" i="18"/>
  <c r="I86" i="18"/>
  <c r="I100" i="18"/>
  <c r="I74" i="18"/>
  <c r="I59" i="18"/>
  <c r="I48" i="18"/>
  <c r="I39" i="18"/>
  <c r="I31" i="18"/>
  <c r="I27" i="18"/>
  <c r="I22" i="18"/>
  <c r="I18" i="18"/>
  <c r="I78" i="18"/>
  <c r="I96" i="18"/>
  <c r="I92" i="18"/>
  <c r="I37" i="18"/>
  <c r="I38" i="18"/>
  <c r="I103" i="18"/>
  <c r="I93" i="18"/>
  <c r="I95" i="18"/>
  <c r="I44" i="18"/>
  <c r="I102" i="18"/>
  <c r="I47" i="18"/>
  <c r="I30" i="18"/>
  <c r="I26" i="18"/>
  <c r="I35" i="18"/>
  <c r="I17" i="18"/>
  <c r="I63" i="18"/>
  <c r="I87" i="18"/>
  <c r="I68" i="18"/>
  <c r="I49" i="18"/>
  <c r="I28" i="18"/>
  <c r="I15" i="18"/>
  <c r="I94" i="18"/>
  <c r="I67" i="18"/>
  <c r="I50" i="18"/>
  <c r="I89" i="18"/>
  <c r="I11" i="18"/>
  <c r="I9" i="18"/>
  <c r="I70" i="18"/>
  <c r="I60" i="18"/>
  <c r="I66" i="18"/>
  <c r="I40" i="18"/>
  <c r="I32" i="18"/>
  <c r="I19" i="18"/>
  <c r="I81" i="18"/>
  <c r="I13" i="18"/>
  <c r="I12" i="18"/>
  <c r="I43" i="18"/>
  <c r="I14" i="18"/>
  <c r="I45" i="18"/>
  <c r="I88" i="18"/>
  <c r="I110" i="18"/>
  <c r="I25" i="18"/>
  <c r="I10" i="18"/>
  <c r="I79" i="18"/>
  <c r="I85" i="18"/>
  <c r="I61" i="18"/>
  <c r="I58" i="18"/>
  <c r="I53" i="18"/>
  <c r="I101" i="18"/>
  <c r="I91" i="18"/>
  <c r="I82" i="18"/>
  <c r="I62" i="18"/>
  <c r="I36" i="18"/>
  <c r="I8" i="18"/>
  <c r="I55" i="18"/>
  <c r="I72" i="18"/>
  <c r="I65" i="18"/>
  <c r="I52" i="18"/>
  <c r="I76" i="18"/>
  <c r="I75" i="18"/>
  <c r="I71" i="18"/>
  <c r="H112" i="18"/>
  <c r="I112" i="18" l="1"/>
  <c r="J80" i="18"/>
  <c r="J106" i="18"/>
  <c r="J107" i="18"/>
  <c r="K1" i="18"/>
  <c r="J109" i="18"/>
  <c r="J97" i="18"/>
  <c r="J54" i="18"/>
  <c r="J46" i="18"/>
  <c r="J37" i="18"/>
  <c r="J29" i="18"/>
  <c r="J41" i="18"/>
  <c r="J33" i="18"/>
  <c r="J20" i="18"/>
  <c r="J72" i="18"/>
  <c r="J50" i="18"/>
  <c r="J16" i="18"/>
  <c r="J77" i="18"/>
  <c r="J98" i="18"/>
  <c r="J90" i="18"/>
  <c r="J79" i="18"/>
  <c r="J73" i="18"/>
  <c r="J67" i="18"/>
  <c r="J99" i="18"/>
  <c r="J64" i="18"/>
  <c r="J51" i="18"/>
  <c r="J26" i="18"/>
  <c r="J102" i="18"/>
  <c r="J94" i="18"/>
  <c r="J57" i="18"/>
  <c r="J42" i="18"/>
  <c r="J34" i="18"/>
  <c r="J24" i="18"/>
  <c r="J12" i="18"/>
  <c r="J23" i="18"/>
  <c r="J84" i="18"/>
  <c r="J69" i="18"/>
  <c r="J47" i="18"/>
  <c r="J38" i="18"/>
  <c r="J91" i="18"/>
  <c r="J85" i="18"/>
  <c r="J61" i="18"/>
  <c r="J59" i="18"/>
  <c r="J52" i="18"/>
  <c r="J39" i="18"/>
  <c r="J31" i="18"/>
  <c r="J22" i="18"/>
  <c r="J17" i="18"/>
  <c r="J78" i="18"/>
  <c r="J63" i="18"/>
  <c r="J96" i="18"/>
  <c r="J55" i="18"/>
  <c r="J30" i="18"/>
  <c r="J93" i="18"/>
  <c r="J95" i="18"/>
  <c r="J48" i="18"/>
  <c r="J44" i="18"/>
  <c r="J25" i="18"/>
  <c r="J89" i="18"/>
  <c r="J13" i="18"/>
  <c r="J11" i="18"/>
  <c r="J103" i="18"/>
  <c r="J35" i="18"/>
  <c r="J18" i="18"/>
  <c r="J108" i="18"/>
  <c r="J82" i="18"/>
  <c r="J75" i="18"/>
  <c r="J68" i="18"/>
  <c r="J49" i="18"/>
  <c r="J15" i="18"/>
  <c r="J88" i="18"/>
  <c r="J110" i="18"/>
  <c r="J83" i="18"/>
  <c r="J86" i="18"/>
  <c r="J8" i="18"/>
  <c r="J65" i="18"/>
  <c r="J58" i="18"/>
  <c r="J27" i="18"/>
  <c r="J36" i="18"/>
  <c r="J28" i="18"/>
  <c r="J10" i="18"/>
  <c r="J100" i="18"/>
  <c r="J14" i="18"/>
  <c r="J66" i="18"/>
  <c r="J45" i="18"/>
  <c r="J32" i="18"/>
  <c r="J43" i="18"/>
  <c r="J71" i="18"/>
  <c r="J21" i="18"/>
  <c r="J76" i="18"/>
  <c r="J87" i="18"/>
  <c r="J53" i="18"/>
  <c r="J40" i="18"/>
  <c r="J81" i="18"/>
  <c r="J70" i="18"/>
  <c r="J60" i="18"/>
  <c r="J92" i="18"/>
  <c r="J62" i="18"/>
  <c r="J9" i="18"/>
  <c r="J74" i="18"/>
  <c r="J19" i="18"/>
  <c r="J101" i="18"/>
  <c r="J112" i="18" l="1"/>
  <c r="K106" i="18"/>
  <c r="L1" i="18"/>
  <c r="K107" i="18"/>
  <c r="K80" i="18"/>
  <c r="K109" i="18"/>
  <c r="K72" i="18"/>
  <c r="K50" i="18"/>
  <c r="K41" i="18"/>
  <c r="K33" i="18"/>
  <c r="K97" i="18"/>
  <c r="K29" i="18"/>
  <c r="K8" i="18"/>
  <c r="K79" i="18"/>
  <c r="K67" i="18"/>
  <c r="K57" i="18"/>
  <c r="K51" i="18"/>
  <c r="K83" i="18"/>
  <c r="K37" i="18"/>
  <c r="K20" i="18"/>
  <c r="K16" i="18"/>
  <c r="K89" i="18"/>
  <c r="K42" i="18"/>
  <c r="K34" i="18"/>
  <c r="K46" i="18"/>
  <c r="K90" i="18"/>
  <c r="K13" i="18"/>
  <c r="K77" i="18"/>
  <c r="K64" i="18"/>
  <c r="K21" i="18"/>
  <c r="K103" i="18"/>
  <c r="K25" i="18"/>
  <c r="K17" i="18"/>
  <c r="K14" i="18"/>
  <c r="K76" i="18"/>
  <c r="K96" i="18"/>
  <c r="K92" i="18"/>
  <c r="K54" i="18"/>
  <c r="K84" i="18"/>
  <c r="K69" i="18"/>
  <c r="K47" i="18"/>
  <c r="K12" i="18"/>
  <c r="K9" i="18"/>
  <c r="K95" i="18"/>
  <c r="K85" i="18"/>
  <c r="K70" i="18"/>
  <c r="K61" i="18"/>
  <c r="K59" i="18"/>
  <c r="K58" i="18"/>
  <c r="K52" i="18"/>
  <c r="K39" i="18"/>
  <c r="K31" i="18"/>
  <c r="K99" i="18"/>
  <c r="K38" i="18"/>
  <c r="K26" i="18"/>
  <c r="K11" i="18"/>
  <c r="K108" i="18"/>
  <c r="K100" i="18"/>
  <c r="K91" i="18"/>
  <c r="K48" i="18"/>
  <c r="K44" i="18"/>
  <c r="K87" i="18"/>
  <c r="K75" i="18"/>
  <c r="K71" i="18"/>
  <c r="K62" i="18"/>
  <c r="K40" i="18"/>
  <c r="K32" i="18"/>
  <c r="K10" i="18"/>
  <c r="K81" i="18"/>
  <c r="K98" i="18"/>
  <c r="K30" i="18"/>
  <c r="K93" i="18"/>
  <c r="K24" i="18"/>
  <c r="K65" i="18"/>
  <c r="K35" i="18"/>
  <c r="K68" i="18"/>
  <c r="K53" i="18"/>
  <c r="K45" i="18"/>
  <c r="K19" i="18"/>
  <c r="K110" i="18"/>
  <c r="K94" i="18"/>
  <c r="K86" i="18"/>
  <c r="K73" i="18"/>
  <c r="K74" i="18"/>
  <c r="K60" i="18"/>
  <c r="K49" i="18"/>
  <c r="K36" i="18"/>
  <c r="K88" i="18"/>
  <c r="K101" i="18"/>
  <c r="K28" i="18"/>
  <c r="K22" i="18"/>
  <c r="K27" i="18"/>
  <c r="K63" i="18"/>
  <c r="K23" i="18"/>
  <c r="K43" i="18"/>
  <c r="K82" i="18"/>
  <c r="K66" i="18"/>
  <c r="K18" i="18"/>
  <c r="K78" i="18"/>
  <c r="K102" i="18"/>
  <c r="K55" i="18"/>
  <c r="K15" i="18"/>
  <c r="M1" i="18" l="1"/>
  <c r="L107" i="18"/>
  <c r="L80" i="18"/>
  <c r="L109" i="18"/>
  <c r="L50" i="18"/>
  <c r="L41" i="18"/>
  <c r="L33" i="18"/>
  <c r="L83" i="18"/>
  <c r="L72" i="18"/>
  <c r="L20" i="18"/>
  <c r="L89" i="18"/>
  <c r="L97" i="18"/>
  <c r="L94" i="18"/>
  <c r="L90" i="18"/>
  <c r="L84" i="18"/>
  <c r="L67" i="18"/>
  <c r="L57" i="18"/>
  <c r="L51" i="18"/>
  <c r="L106" i="18"/>
  <c r="L46" i="18"/>
  <c r="L37" i="18"/>
  <c r="L77" i="18"/>
  <c r="L98" i="18"/>
  <c r="L69" i="18"/>
  <c r="L42" i="18"/>
  <c r="L34" i="18"/>
  <c r="L12" i="18"/>
  <c r="L54" i="18"/>
  <c r="L23" i="18"/>
  <c r="L79" i="18"/>
  <c r="L73" i="18"/>
  <c r="L13" i="18"/>
  <c r="L99" i="18"/>
  <c r="L64" i="18"/>
  <c r="L47" i="18"/>
  <c r="L26" i="18"/>
  <c r="L24" i="18"/>
  <c r="L103" i="18"/>
  <c r="L44" i="18"/>
  <c r="L17" i="18"/>
  <c r="L8" i="18"/>
  <c r="L96" i="18"/>
  <c r="L102" i="18"/>
  <c r="L38" i="18"/>
  <c r="L21" i="18"/>
  <c r="L93" i="18"/>
  <c r="L108" i="18"/>
  <c r="L85" i="18"/>
  <c r="L70" i="18"/>
  <c r="L61" i="18"/>
  <c r="L59" i="18"/>
  <c r="L52" i="18"/>
  <c r="L27" i="18"/>
  <c r="L43" i="18"/>
  <c r="L39" i="18"/>
  <c r="L76" i="18"/>
  <c r="L75" i="18"/>
  <c r="L62" i="18"/>
  <c r="L40" i="18"/>
  <c r="L32" i="18"/>
  <c r="L15" i="18"/>
  <c r="L88" i="18"/>
  <c r="L81" i="18"/>
  <c r="L29" i="18"/>
  <c r="L30" i="18"/>
  <c r="L55" i="18"/>
  <c r="L86" i="18"/>
  <c r="L91" i="18"/>
  <c r="L74" i="18"/>
  <c r="L31" i="18"/>
  <c r="L14" i="18"/>
  <c r="L78" i="18"/>
  <c r="L63" i="18"/>
  <c r="L92" i="18"/>
  <c r="L87" i="18"/>
  <c r="L53" i="18"/>
  <c r="L45" i="18"/>
  <c r="L10" i="18"/>
  <c r="L11" i="18"/>
  <c r="L9" i="18"/>
  <c r="L48" i="18"/>
  <c r="L35" i="18"/>
  <c r="L66" i="18"/>
  <c r="L49" i="18"/>
  <c r="L28" i="18"/>
  <c r="L110" i="18"/>
  <c r="L82" i="18"/>
  <c r="L22" i="18"/>
  <c r="L36" i="18"/>
  <c r="L95" i="18"/>
  <c r="L65" i="18"/>
  <c r="L60" i="18"/>
  <c r="L58" i="18"/>
  <c r="L25" i="18"/>
  <c r="L68" i="18"/>
  <c r="L19" i="18"/>
  <c r="L16" i="18"/>
  <c r="L100" i="18"/>
  <c r="L18" i="18"/>
  <c r="L71" i="18"/>
  <c r="L101" i="18"/>
  <c r="K112" i="18"/>
  <c r="L112" i="18" l="1"/>
  <c r="N1" i="18"/>
  <c r="M109" i="18"/>
  <c r="M107" i="18"/>
  <c r="M80" i="18"/>
  <c r="M97" i="18"/>
  <c r="M54" i="18"/>
  <c r="M46" i="18"/>
  <c r="M41" i="18"/>
  <c r="M33" i="18"/>
  <c r="M106" i="18"/>
  <c r="M83" i="18"/>
  <c r="M20" i="18"/>
  <c r="M72" i="18"/>
  <c r="M50" i="18"/>
  <c r="M37" i="18"/>
  <c r="M29" i="18"/>
  <c r="M16" i="18"/>
  <c r="M89" i="18"/>
  <c r="M90" i="18"/>
  <c r="M84" i="18"/>
  <c r="M57" i="18"/>
  <c r="M55" i="18"/>
  <c r="M102" i="18"/>
  <c r="M64" i="18"/>
  <c r="M42" i="18"/>
  <c r="M34" i="18"/>
  <c r="M94" i="18"/>
  <c r="M47" i="18"/>
  <c r="M26" i="18"/>
  <c r="M11" i="18"/>
  <c r="M38" i="18"/>
  <c r="M12" i="18"/>
  <c r="M9" i="18"/>
  <c r="M103" i="18"/>
  <c r="M93" i="18"/>
  <c r="M108" i="18"/>
  <c r="M44" i="18"/>
  <c r="M17" i="18"/>
  <c r="M14" i="18"/>
  <c r="M87" i="18"/>
  <c r="M75" i="18"/>
  <c r="M23" i="18"/>
  <c r="M79" i="18"/>
  <c r="M30" i="18"/>
  <c r="M85" i="18"/>
  <c r="M70" i="18"/>
  <c r="M61" i="18"/>
  <c r="M60" i="18"/>
  <c r="M52" i="18"/>
  <c r="M43" i="18"/>
  <c r="M35" i="18"/>
  <c r="M25" i="18"/>
  <c r="M99" i="18"/>
  <c r="M98" i="18"/>
  <c r="M73" i="18"/>
  <c r="M95" i="18"/>
  <c r="M74" i="18"/>
  <c r="M22" i="18"/>
  <c r="M82" i="18"/>
  <c r="M19" i="18"/>
  <c r="M81" i="18"/>
  <c r="M110" i="18"/>
  <c r="M77" i="18"/>
  <c r="M13" i="18"/>
  <c r="M86" i="18"/>
  <c r="M100" i="18"/>
  <c r="M91" i="18"/>
  <c r="M65" i="18"/>
  <c r="M58" i="18"/>
  <c r="M31" i="18"/>
  <c r="M27" i="18"/>
  <c r="M76" i="18"/>
  <c r="M62" i="18"/>
  <c r="M53" i="18"/>
  <c r="M45" i="18"/>
  <c r="M36" i="18"/>
  <c r="M101" i="18"/>
  <c r="M67" i="18"/>
  <c r="M21" i="18"/>
  <c r="M24" i="18"/>
  <c r="M63" i="18"/>
  <c r="M68" i="18"/>
  <c r="M59" i="18"/>
  <c r="M92" i="18"/>
  <c r="M28" i="18"/>
  <c r="M69" i="18"/>
  <c r="M78" i="18"/>
  <c r="M49" i="18"/>
  <c r="M48" i="18"/>
  <c r="M39" i="18"/>
  <c r="M40" i="18"/>
  <c r="M10" i="18"/>
  <c r="M51" i="18"/>
  <c r="M18" i="18"/>
  <c r="M71" i="18"/>
  <c r="M32" i="18"/>
  <c r="M8" i="18"/>
  <c r="M96" i="18"/>
  <c r="M15" i="18"/>
  <c r="M88" i="18"/>
  <c r="M66" i="18"/>
  <c r="M112" i="18" l="1"/>
  <c r="N107" i="18"/>
  <c r="N106" i="18"/>
  <c r="O1" i="18"/>
  <c r="N109" i="18"/>
  <c r="N80" i="18"/>
  <c r="N54" i="18"/>
  <c r="N46" i="18"/>
  <c r="N41" i="18"/>
  <c r="N33" i="18"/>
  <c r="N83" i="18"/>
  <c r="N72" i="18"/>
  <c r="N50" i="18"/>
  <c r="N16" i="18"/>
  <c r="N37" i="18"/>
  <c r="N99" i="18"/>
  <c r="N90" i="18"/>
  <c r="N84" i="18"/>
  <c r="N67" i="18"/>
  <c r="N57" i="18"/>
  <c r="N55" i="18"/>
  <c r="N29" i="18"/>
  <c r="N20" i="18"/>
  <c r="N89" i="18"/>
  <c r="N94" i="18"/>
  <c r="N73" i="18"/>
  <c r="N64" i="18"/>
  <c r="N42" i="18"/>
  <c r="N34" i="18"/>
  <c r="N24" i="18"/>
  <c r="N21" i="18"/>
  <c r="N8" i="18"/>
  <c r="N102" i="18"/>
  <c r="N79" i="18"/>
  <c r="N47" i="18"/>
  <c r="N26" i="18"/>
  <c r="N23" i="18"/>
  <c r="N30" i="18"/>
  <c r="N12" i="18"/>
  <c r="N70" i="18"/>
  <c r="N61" i="18"/>
  <c r="N52" i="18"/>
  <c r="N44" i="18"/>
  <c r="N27" i="18"/>
  <c r="N25" i="18"/>
  <c r="N87" i="18"/>
  <c r="N82" i="18"/>
  <c r="N75" i="18"/>
  <c r="N98" i="18"/>
  <c r="N9" i="18"/>
  <c r="N86" i="18"/>
  <c r="N74" i="18"/>
  <c r="N60" i="18"/>
  <c r="N43" i="18"/>
  <c r="N35" i="18"/>
  <c r="N77" i="18"/>
  <c r="N69" i="18"/>
  <c r="N38" i="18"/>
  <c r="N103" i="18"/>
  <c r="N65" i="18"/>
  <c r="N58" i="18"/>
  <c r="N31" i="18"/>
  <c r="N63" i="18"/>
  <c r="N66" i="18"/>
  <c r="N36" i="18"/>
  <c r="N28" i="18"/>
  <c r="N10" i="18"/>
  <c r="N97" i="18"/>
  <c r="N108" i="18"/>
  <c r="N100" i="18"/>
  <c r="N95" i="18"/>
  <c r="N51" i="18"/>
  <c r="N93" i="18"/>
  <c r="N91" i="18"/>
  <c r="N17" i="18"/>
  <c r="N14" i="18"/>
  <c r="N78" i="18"/>
  <c r="N96" i="18"/>
  <c r="N53" i="18"/>
  <c r="N45" i="18"/>
  <c r="N88" i="18"/>
  <c r="N101" i="18"/>
  <c r="N110" i="18"/>
  <c r="N85" i="18"/>
  <c r="N48" i="18"/>
  <c r="N62" i="18"/>
  <c r="N76" i="18"/>
  <c r="N81" i="18"/>
  <c r="N13" i="18"/>
  <c r="N59" i="18"/>
  <c r="N92" i="18"/>
  <c r="N32" i="18"/>
  <c r="N15" i="18"/>
  <c r="N22" i="18"/>
  <c r="N18" i="18"/>
  <c r="N71" i="18"/>
  <c r="N11" i="18"/>
  <c r="N39" i="18"/>
  <c r="N49" i="18"/>
  <c r="N40" i="18"/>
  <c r="N19" i="18"/>
  <c r="N68" i="18"/>
  <c r="N112" i="18" l="1"/>
  <c r="O80" i="18"/>
  <c r="O8" i="18"/>
  <c r="O106" i="18"/>
  <c r="O107" i="18"/>
  <c r="O109" i="18"/>
  <c r="P1" i="18"/>
  <c r="O108" i="18"/>
  <c r="O83" i="18"/>
  <c r="O97" i="18"/>
  <c r="O54" i="18"/>
  <c r="O46" i="18"/>
  <c r="O37" i="18"/>
  <c r="O29" i="18"/>
  <c r="O72" i="18"/>
  <c r="O50" i="18"/>
  <c r="O77" i="18"/>
  <c r="O102" i="18"/>
  <c r="O94" i="18"/>
  <c r="O73" i="18"/>
  <c r="O57" i="18"/>
  <c r="O42" i="18"/>
  <c r="O38" i="18"/>
  <c r="O34" i="18"/>
  <c r="O30" i="18"/>
  <c r="O13" i="18"/>
  <c r="O41" i="18"/>
  <c r="O23" i="18"/>
  <c r="O84" i="18"/>
  <c r="O79" i="18"/>
  <c r="O69" i="18"/>
  <c r="O64" i="18"/>
  <c r="O55" i="18"/>
  <c r="O51" i="18"/>
  <c r="O26" i="18"/>
  <c r="O24" i="18"/>
  <c r="O11" i="18"/>
  <c r="O20" i="18"/>
  <c r="O89" i="18"/>
  <c r="O47" i="18"/>
  <c r="O12" i="18"/>
  <c r="O9" i="18"/>
  <c r="O93" i="18"/>
  <c r="O95" i="18"/>
  <c r="O85" i="18"/>
  <c r="O70" i="18"/>
  <c r="O61" i="18"/>
  <c r="O59" i="18"/>
  <c r="O52" i="18"/>
  <c r="O39" i="18"/>
  <c r="O31" i="18"/>
  <c r="O63" i="18"/>
  <c r="O82" i="18"/>
  <c r="O33" i="18"/>
  <c r="O99" i="18"/>
  <c r="O90" i="18"/>
  <c r="O67" i="18"/>
  <c r="O103" i="18"/>
  <c r="O86" i="18"/>
  <c r="O100" i="18"/>
  <c r="O25" i="18"/>
  <c r="O35" i="18"/>
  <c r="O14" i="18"/>
  <c r="O68" i="18"/>
  <c r="O62" i="18"/>
  <c r="O49" i="18"/>
  <c r="O19" i="18"/>
  <c r="O10" i="18"/>
  <c r="O110" i="18"/>
  <c r="O16" i="18"/>
  <c r="O98" i="18"/>
  <c r="O74" i="18"/>
  <c r="O27" i="18"/>
  <c r="O76" i="18"/>
  <c r="O92" i="18"/>
  <c r="O66" i="18"/>
  <c r="O53" i="18"/>
  <c r="O45" i="18"/>
  <c r="O36" i="18"/>
  <c r="O28" i="18"/>
  <c r="O88" i="18"/>
  <c r="O21" i="18"/>
  <c r="O58" i="18"/>
  <c r="O43" i="18"/>
  <c r="O17" i="18"/>
  <c r="O96" i="18"/>
  <c r="O32" i="18"/>
  <c r="O81" i="18"/>
  <c r="O44" i="18"/>
  <c r="O87" i="18"/>
  <c r="O75" i="18"/>
  <c r="O71" i="18"/>
  <c r="O15" i="18"/>
  <c r="O60" i="18"/>
  <c r="O18" i="18"/>
  <c r="O40" i="18"/>
  <c r="O101" i="18"/>
  <c r="O65" i="18"/>
  <c r="O22" i="18"/>
  <c r="O78" i="18"/>
  <c r="O91" i="18"/>
  <c r="O48" i="18"/>
  <c r="P80" i="18" l="1"/>
  <c r="Q1" i="18"/>
  <c r="P107" i="18"/>
  <c r="P109" i="18"/>
  <c r="P106" i="18"/>
  <c r="P83" i="18"/>
  <c r="P72" i="18"/>
  <c r="P54" i="18"/>
  <c r="P46" i="18"/>
  <c r="P37" i="18"/>
  <c r="P29" i="18"/>
  <c r="P23" i="18"/>
  <c r="P50" i="18"/>
  <c r="P16" i="18"/>
  <c r="P77" i="18"/>
  <c r="P73" i="18"/>
  <c r="P79" i="18"/>
  <c r="P13" i="18"/>
  <c r="P97" i="18"/>
  <c r="P33" i="18"/>
  <c r="P99" i="18"/>
  <c r="P98" i="18"/>
  <c r="P94" i="18"/>
  <c r="P90" i="18"/>
  <c r="P67" i="18"/>
  <c r="P38" i="18"/>
  <c r="P30" i="18"/>
  <c r="P26" i="18"/>
  <c r="P21" i="18"/>
  <c r="P11" i="18"/>
  <c r="P102" i="18"/>
  <c r="P57" i="18"/>
  <c r="P51" i="18"/>
  <c r="P42" i="18"/>
  <c r="P95" i="18"/>
  <c r="P85" i="18"/>
  <c r="P70" i="18"/>
  <c r="P61" i="18"/>
  <c r="P52" i="18"/>
  <c r="P76" i="18"/>
  <c r="P63" i="18"/>
  <c r="P87" i="18"/>
  <c r="P41" i="18"/>
  <c r="P20" i="18"/>
  <c r="P89" i="18"/>
  <c r="P69" i="18"/>
  <c r="P55" i="18"/>
  <c r="P34" i="18"/>
  <c r="P86" i="18"/>
  <c r="P65" i="18"/>
  <c r="P58" i="18"/>
  <c r="P84" i="18"/>
  <c r="P103" i="18"/>
  <c r="P74" i="18"/>
  <c r="P44" i="18"/>
  <c r="P31" i="18"/>
  <c r="P27" i="18"/>
  <c r="P22" i="18"/>
  <c r="P14" i="18"/>
  <c r="P78" i="18"/>
  <c r="P92" i="18"/>
  <c r="P53" i="18"/>
  <c r="P45" i="18"/>
  <c r="P19" i="18"/>
  <c r="P10" i="18"/>
  <c r="P24" i="18"/>
  <c r="P100" i="18"/>
  <c r="P64" i="18"/>
  <c r="P9" i="18"/>
  <c r="P93" i="18"/>
  <c r="P91" i="18"/>
  <c r="P60" i="18"/>
  <c r="P35" i="18"/>
  <c r="P17" i="18"/>
  <c r="P96" i="18"/>
  <c r="P82" i="18"/>
  <c r="P71" i="18"/>
  <c r="P68" i="18"/>
  <c r="P36" i="18"/>
  <c r="P28" i="18"/>
  <c r="P47" i="18"/>
  <c r="P59" i="18"/>
  <c r="P25" i="18"/>
  <c r="P66" i="18"/>
  <c r="P62" i="18"/>
  <c r="P32" i="18"/>
  <c r="P15" i="18"/>
  <c r="P88" i="18"/>
  <c r="P81" i="18"/>
  <c r="P108" i="18"/>
  <c r="P75" i="18"/>
  <c r="P48" i="18"/>
  <c r="P49" i="18"/>
  <c r="P40" i="18"/>
  <c r="P8" i="18"/>
  <c r="P110" i="18"/>
  <c r="P12" i="18"/>
  <c r="P18" i="18"/>
  <c r="P101" i="18"/>
  <c r="P43" i="18"/>
  <c r="P39" i="18"/>
  <c r="O112" i="18"/>
  <c r="P112" i="18" l="1"/>
  <c r="R1" i="18"/>
  <c r="Q109" i="18"/>
  <c r="Q107" i="18"/>
  <c r="Q80" i="18"/>
  <c r="Q106" i="18"/>
  <c r="Q83" i="18"/>
  <c r="Q72" i="18"/>
  <c r="Q50" i="18"/>
  <c r="Q37" i="18"/>
  <c r="Q29" i="18"/>
  <c r="Q54" i="18"/>
  <c r="Q23" i="18"/>
  <c r="Q20" i="18"/>
  <c r="Q16" i="18"/>
  <c r="Q102" i="18"/>
  <c r="Q46" i="18"/>
  <c r="Q108" i="18"/>
  <c r="Q98" i="18"/>
  <c r="Q84" i="18"/>
  <c r="Q57" i="18"/>
  <c r="Q55" i="18"/>
  <c r="Q26" i="18"/>
  <c r="Q24" i="18"/>
  <c r="Q97" i="18"/>
  <c r="Q41" i="18"/>
  <c r="Q89" i="18"/>
  <c r="Q94" i="18"/>
  <c r="Q79" i="18"/>
  <c r="Q69" i="18"/>
  <c r="Q51" i="18"/>
  <c r="Q38" i="18"/>
  <c r="Q30" i="18"/>
  <c r="Q13" i="18"/>
  <c r="Q64" i="18"/>
  <c r="Q47" i="18"/>
  <c r="Q42" i="18"/>
  <c r="Q100" i="18"/>
  <c r="Q70" i="18"/>
  <c r="Q61" i="18"/>
  <c r="Q52" i="18"/>
  <c r="Q43" i="18"/>
  <c r="Q35" i="18"/>
  <c r="Q25" i="18"/>
  <c r="Q77" i="18"/>
  <c r="Q90" i="18"/>
  <c r="Q34" i="18"/>
  <c r="Q91" i="18"/>
  <c r="Q65" i="18"/>
  <c r="Q58" i="18"/>
  <c r="Q27" i="18"/>
  <c r="Q33" i="18"/>
  <c r="Q67" i="18"/>
  <c r="Q11" i="18"/>
  <c r="Q103" i="18"/>
  <c r="Q86" i="18"/>
  <c r="Q60" i="18"/>
  <c r="Q31" i="18"/>
  <c r="Q76" i="18"/>
  <c r="Q92" i="18"/>
  <c r="Q87" i="18"/>
  <c r="Q66" i="18"/>
  <c r="Q62" i="18"/>
  <c r="Q53" i="18"/>
  <c r="Q45" i="18"/>
  <c r="Q40" i="18"/>
  <c r="Q32" i="18"/>
  <c r="Q101" i="18"/>
  <c r="Q110" i="18"/>
  <c r="Q8" i="18"/>
  <c r="Q99" i="18"/>
  <c r="Q21" i="18"/>
  <c r="Q12" i="18"/>
  <c r="Q85" i="18"/>
  <c r="Q48" i="18"/>
  <c r="Q14" i="18"/>
  <c r="Q75" i="18"/>
  <c r="Q71" i="18"/>
  <c r="Q10" i="18"/>
  <c r="Q93" i="18"/>
  <c r="Q95" i="18"/>
  <c r="Q39" i="18"/>
  <c r="Q22" i="18"/>
  <c r="Q17" i="18"/>
  <c r="Q82" i="18"/>
  <c r="Q36" i="18"/>
  <c r="Q19" i="18"/>
  <c r="Q88" i="18"/>
  <c r="Q81" i="18"/>
  <c r="Q74" i="18"/>
  <c r="Q9" i="18"/>
  <c r="Q59" i="18"/>
  <c r="Q18" i="18"/>
  <c r="Q96" i="18"/>
  <c r="Q28" i="18"/>
  <c r="Q44" i="18"/>
  <c r="Q78" i="18"/>
  <c r="Q63" i="18"/>
  <c r="Q49" i="18"/>
  <c r="Q15" i="18"/>
  <c r="Q73" i="18"/>
  <c r="Q68" i="18"/>
  <c r="Q112" i="18" l="1"/>
  <c r="R107" i="18"/>
  <c r="R109" i="18"/>
  <c r="S1" i="18"/>
  <c r="R80" i="18"/>
  <c r="R83" i="18"/>
  <c r="R37" i="18"/>
  <c r="R72" i="18"/>
  <c r="R50" i="18"/>
  <c r="R97" i="18"/>
  <c r="R54" i="18"/>
  <c r="R108" i="18"/>
  <c r="R94" i="18"/>
  <c r="R69" i="18"/>
  <c r="R64" i="18"/>
  <c r="R41" i="18"/>
  <c r="R16" i="18"/>
  <c r="R79" i="18"/>
  <c r="R47" i="18"/>
  <c r="R98" i="18"/>
  <c r="R67" i="18"/>
  <c r="R38" i="18"/>
  <c r="R30" i="18"/>
  <c r="R102" i="18"/>
  <c r="R90" i="18"/>
  <c r="R55" i="18"/>
  <c r="R42" i="18"/>
  <c r="R26" i="18"/>
  <c r="R9" i="18"/>
  <c r="R93" i="18"/>
  <c r="R95" i="18"/>
  <c r="R60" i="18"/>
  <c r="R43" i="18"/>
  <c r="R35" i="18"/>
  <c r="R18" i="18"/>
  <c r="R14" i="18"/>
  <c r="R89" i="18"/>
  <c r="R8" i="18"/>
  <c r="R73" i="18"/>
  <c r="R57" i="18"/>
  <c r="R34" i="18"/>
  <c r="R24" i="18"/>
  <c r="R21" i="18"/>
  <c r="R13" i="18"/>
  <c r="R11" i="18"/>
  <c r="R100" i="18"/>
  <c r="R70" i="18"/>
  <c r="R65" i="18"/>
  <c r="R58" i="18"/>
  <c r="R48" i="18"/>
  <c r="R27" i="18"/>
  <c r="R46" i="18"/>
  <c r="R33" i="18"/>
  <c r="R23" i="18"/>
  <c r="R20" i="18"/>
  <c r="R51" i="18"/>
  <c r="R91" i="18"/>
  <c r="R74" i="18"/>
  <c r="R53" i="18"/>
  <c r="R45" i="18"/>
  <c r="R101" i="18"/>
  <c r="R29" i="18"/>
  <c r="R85" i="18"/>
  <c r="R59" i="18"/>
  <c r="R39" i="18"/>
  <c r="R25" i="18"/>
  <c r="R22" i="18"/>
  <c r="R17" i="18"/>
  <c r="R76" i="18"/>
  <c r="R78" i="18"/>
  <c r="R96" i="18"/>
  <c r="R71" i="18"/>
  <c r="R62" i="18"/>
  <c r="R40" i="18"/>
  <c r="R32" i="18"/>
  <c r="R19" i="18"/>
  <c r="R110" i="18"/>
  <c r="R84" i="18"/>
  <c r="R92" i="18"/>
  <c r="R28" i="18"/>
  <c r="R10" i="18"/>
  <c r="R12" i="18"/>
  <c r="R87" i="18"/>
  <c r="R82" i="18"/>
  <c r="R68" i="18"/>
  <c r="R88" i="18"/>
  <c r="R77" i="18"/>
  <c r="R44" i="18"/>
  <c r="R75" i="18"/>
  <c r="R36" i="18"/>
  <c r="R86" i="18"/>
  <c r="R63" i="18"/>
  <c r="R49" i="18"/>
  <c r="R81" i="18"/>
  <c r="R106" i="18"/>
  <c r="R103" i="18"/>
  <c r="R15" i="18"/>
  <c r="R99" i="18"/>
  <c r="R61" i="18"/>
  <c r="R52" i="18"/>
  <c r="R31" i="18"/>
  <c r="R66" i="18"/>
  <c r="R112" i="18" l="1"/>
  <c r="T1" i="18"/>
  <c r="S8" i="18"/>
  <c r="S109" i="18"/>
  <c r="S107" i="18"/>
  <c r="S80" i="18"/>
  <c r="S54" i="18"/>
  <c r="S46" i="18"/>
  <c r="S37" i="18"/>
  <c r="S97" i="18"/>
  <c r="S23" i="18"/>
  <c r="S83" i="18"/>
  <c r="S72" i="18"/>
  <c r="S50" i="18"/>
  <c r="S106" i="18"/>
  <c r="S41" i="18"/>
  <c r="S33" i="18"/>
  <c r="S20" i="18"/>
  <c r="S16" i="18"/>
  <c r="S90" i="18"/>
  <c r="S84" i="18"/>
  <c r="S67" i="18"/>
  <c r="S64" i="18"/>
  <c r="S55" i="18"/>
  <c r="S102" i="18"/>
  <c r="S94" i="18"/>
  <c r="S69" i="18"/>
  <c r="S51" i="18"/>
  <c r="S26" i="18"/>
  <c r="S24" i="18"/>
  <c r="S77" i="18"/>
  <c r="S99" i="18"/>
  <c r="S79" i="18"/>
  <c r="S47" i="18"/>
  <c r="S42" i="18"/>
  <c r="S38" i="18"/>
  <c r="S34" i="18"/>
  <c r="S30" i="18"/>
  <c r="S21" i="18"/>
  <c r="S12" i="18"/>
  <c r="S57" i="18"/>
  <c r="S103" i="18"/>
  <c r="S86" i="18"/>
  <c r="S22" i="18"/>
  <c r="S29" i="18"/>
  <c r="S74" i="18"/>
  <c r="S65" i="18"/>
  <c r="S60" i="18"/>
  <c r="S58" i="18"/>
  <c r="S48" i="18"/>
  <c r="S44" i="18"/>
  <c r="S43" i="18"/>
  <c r="S35" i="18"/>
  <c r="S27" i="18"/>
  <c r="S70" i="18"/>
  <c r="S31" i="18"/>
  <c r="S76" i="18"/>
  <c r="S87" i="18"/>
  <c r="S66" i="18"/>
  <c r="S53" i="18"/>
  <c r="S45" i="18"/>
  <c r="S36" i="18"/>
  <c r="S28" i="18"/>
  <c r="S88" i="18"/>
  <c r="S73" i="18"/>
  <c r="S9" i="18"/>
  <c r="S13" i="18"/>
  <c r="S100" i="18"/>
  <c r="S17" i="18"/>
  <c r="S14" i="18"/>
  <c r="S78" i="18"/>
  <c r="S108" i="18"/>
  <c r="S96" i="18"/>
  <c r="S92" i="18"/>
  <c r="S75" i="18"/>
  <c r="S15" i="18"/>
  <c r="S101" i="18"/>
  <c r="S11" i="18"/>
  <c r="S95" i="18"/>
  <c r="S91" i="18"/>
  <c r="S61" i="18"/>
  <c r="S52" i="18"/>
  <c r="S39" i="18"/>
  <c r="S18" i="18"/>
  <c r="S82" i="18"/>
  <c r="S62" i="18"/>
  <c r="S10" i="18"/>
  <c r="S81" i="18"/>
  <c r="S110" i="18"/>
  <c r="S32" i="18"/>
  <c r="S59" i="18"/>
  <c r="S71" i="18"/>
  <c r="S19" i="18"/>
  <c r="S98" i="18"/>
  <c r="S93" i="18"/>
  <c r="S85" i="18"/>
  <c r="S63" i="18"/>
  <c r="S49" i="18"/>
  <c r="S40" i="18"/>
  <c r="S89" i="18"/>
  <c r="S25" i="18"/>
  <c r="S68" i="18"/>
  <c r="S112" i="18" l="1"/>
  <c r="T109" i="18"/>
  <c r="U1" i="18"/>
  <c r="T107" i="18"/>
  <c r="T80" i="18"/>
  <c r="T37" i="18"/>
  <c r="T29" i="18"/>
  <c r="T106" i="18"/>
  <c r="T72" i="18"/>
  <c r="T54" i="18"/>
  <c r="T46" i="18"/>
  <c r="T16" i="18"/>
  <c r="T83" i="18"/>
  <c r="T41" i="18"/>
  <c r="T33" i="18"/>
  <c r="T102" i="18"/>
  <c r="T98" i="18"/>
  <c r="T79" i="18"/>
  <c r="T64" i="18"/>
  <c r="T55" i="18"/>
  <c r="T23" i="18"/>
  <c r="T90" i="18"/>
  <c r="T73" i="18"/>
  <c r="T67" i="18"/>
  <c r="T38" i="18"/>
  <c r="T30" i="18"/>
  <c r="T26" i="18"/>
  <c r="T21" i="18"/>
  <c r="T97" i="18"/>
  <c r="T20" i="18"/>
  <c r="T89" i="18"/>
  <c r="T57" i="18"/>
  <c r="T47" i="18"/>
  <c r="T24" i="18"/>
  <c r="T11" i="18"/>
  <c r="T69" i="18"/>
  <c r="T34" i="18"/>
  <c r="T13" i="18"/>
  <c r="T103" i="18"/>
  <c r="T86" i="18"/>
  <c r="T95" i="18"/>
  <c r="T65" i="18"/>
  <c r="T59" i="18"/>
  <c r="T58" i="18"/>
  <c r="T31" i="18"/>
  <c r="T27" i="18"/>
  <c r="T18" i="18"/>
  <c r="T14" i="18"/>
  <c r="T8" i="18"/>
  <c r="T82" i="18"/>
  <c r="T50" i="18"/>
  <c r="T77" i="18"/>
  <c r="T84" i="18"/>
  <c r="T12" i="18"/>
  <c r="T9" i="18"/>
  <c r="T108" i="18"/>
  <c r="T100" i="18"/>
  <c r="T74" i="18"/>
  <c r="T60" i="18"/>
  <c r="T48" i="18"/>
  <c r="T39" i="18"/>
  <c r="T25" i="18"/>
  <c r="T51" i="18"/>
  <c r="T91" i="18"/>
  <c r="T70" i="18"/>
  <c r="T17" i="18"/>
  <c r="T76" i="18"/>
  <c r="T63" i="18"/>
  <c r="T96" i="18"/>
  <c r="T71" i="18"/>
  <c r="T36" i="18"/>
  <c r="T28" i="18"/>
  <c r="T19" i="18"/>
  <c r="T88" i="18"/>
  <c r="T99" i="18"/>
  <c r="T94" i="18"/>
  <c r="T93" i="18"/>
  <c r="T43" i="18"/>
  <c r="T66" i="18"/>
  <c r="T49" i="18"/>
  <c r="T101" i="18"/>
  <c r="T81" i="18"/>
  <c r="T35" i="18"/>
  <c r="T78" i="18"/>
  <c r="T68" i="18"/>
  <c r="T40" i="18"/>
  <c r="T15" i="18"/>
  <c r="T85" i="18"/>
  <c r="T45" i="18"/>
  <c r="T10" i="18"/>
  <c r="T42" i="18"/>
  <c r="T61" i="18"/>
  <c r="T52" i="18"/>
  <c r="T87" i="18"/>
  <c r="T75" i="18"/>
  <c r="T92" i="18"/>
  <c r="T53" i="18"/>
  <c r="T44" i="18"/>
  <c r="T22" i="18"/>
  <c r="T62" i="18"/>
  <c r="T32" i="18"/>
  <c r="T110" i="18"/>
  <c r="V1" i="18" l="1"/>
  <c r="U107" i="18"/>
  <c r="U80" i="18"/>
  <c r="U109" i="18"/>
  <c r="U106" i="18"/>
  <c r="U72" i="18"/>
  <c r="U50" i="18"/>
  <c r="U37" i="18"/>
  <c r="U29" i="18"/>
  <c r="U23" i="18"/>
  <c r="U54" i="18"/>
  <c r="U20" i="18"/>
  <c r="U83" i="18"/>
  <c r="U46" i="18"/>
  <c r="U41" i="18"/>
  <c r="U33" i="18"/>
  <c r="U77" i="18"/>
  <c r="U99" i="18"/>
  <c r="U98" i="18"/>
  <c r="U94" i="18"/>
  <c r="U79" i="18"/>
  <c r="U73" i="18"/>
  <c r="U64" i="18"/>
  <c r="U97" i="18"/>
  <c r="U89" i="18"/>
  <c r="U102" i="18"/>
  <c r="U47" i="18"/>
  <c r="U38" i="18"/>
  <c r="U30" i="18"/>
  <c r="U13" i="18"/>
  <c r="U12" i="18"/>
  <c r="U16" i="18"/>
  <c r="U55" i="18"/>
  <c r="U21" i="18"/>
  <c r="U108" i="18"/>
  <c r="U90" i="18"/>
  <c r="U34" i="18"/>
  <c r="U8" i="18"/>
  <c r="U100" i="18"/>
  <c r="U91" i="18"/>
  <c r="U85" i="18"/>
  <c r="U65" i="18"/>
  <c r="U60" i="18"/>
  <c r="U58" i="18"/>
  <c r="U27" i="18"/>
  <c r="U76" i="18"/>
  <c r="U92" i="18"/>
  <c r="U69" i="18"/>
  <c r="U67" i="18"/>
  <c r="U57" i="18"/>
  <c r="U24" i="18"/>
  <c r="U11" i="18"/>
  <c r="U9" i="18"/>
  <c r="U86" i="18"/>
  <c r="U74" i="18"/>
  <c r="U59" i="18"/>
  <c r="U48" i="18"/>
  <c r="U39" i="18"/>
  <c r="U31" i="18"/>
  <c r="U51" i="18"/>
  <c r="U42" i="18"/>
  <c r="U70" i="18"/>
  <c r="U44" i="18"/>
  <c r="U14" i="18"/>
  <c r="U75" i="18"/>
  <c r="U71" i="18"/>
  <c r="U10" i="18"/>
  <c r="U110" i="18"/>
  <c r="U95" i="18"/>
  <c r="U84" i="18"/>
  <c r="U93" i="18"/>
  <c r="U43" i="18"/>
  <c r="U25" i="18"/>
  <c r="U18" i="18"/>
  <c r="U78" i="18"/>
  <c r="U63" i="18"/>
  <c r="U68" i="18"/>
  <c r="U66" i="18"/>
  <c r="U49" i="18"/>
  <c r="U15" i="18"/>
  <c r="U103" i="18"/>
  <c r="U62" i="18"/>
  <c r="U32" i="18"/>
  <c r="U81" i="18"/>
  <c r="U61" i="18"/>
  <c r="U52" i="18"/>
  <c r="U28" i="18"/>
  <c r="U17" i="18"/>
  <c r="U87" i="18"/>
  <c r="U40" i="18"/>
  <c r="U19" i="18"/>
  <c r="U88" i="18"/>
  <c r="U36" i="18"/>
  <c r="U26" i="18"/>
  <c r="U53" i="18"/>
  <c r="U101" i="18"/>
  <c r="U35" i="18"/>
  <c r="U22" i="18"/>
  <c r="U96" i="18"/>
  <c r="U82" i="18"/>
  <c r="U45" i="18"/>
  <c r="T112" i="18"/>
  <c r="U112" i="18" l="1"/>
  <c r="V107" i="18"/>
  <c r="V80" i="18"/>
  <c r="W1" i="18"/>
  <c r="V109" i="18"/>
  <c r="V106" i="18"/>
  <c r="V97" i="18"/>
  <c r="V72" i="18"/>
  <c r="V50" i="18"/>
  <c r="V23" i="18"/>
  <c r="V41" i="18"/>
  <c r="V33" i="18"/>
  <c r="V25" i="18"/>
  <c r="V54" i="18"/>
  <c r="V29" i="18"/>
  <c r="V83" i="18"/>
  <c r="V46" i="18"/>
  <c r="V20" i="18"/>
  <c r="V8" i="18"/>
  <c r="V57" i="18"/>
  <c r="V98" i="18"/>
  <c r="V67" i="18"/>
  <c r="V38" i="18"/>
  <c r="V30" i="18"/>
  <c r="V37" i="18"/>
  <c r="V77" i="18"/>
  <c r="V99" i="18"/>
  <c r="V108" i="18"/>
  <c r="V102" i="18"/>
  <c r="V90" i="18"/>
  <c r="V84" i="18"/>
  <c r="V69" i="18"/>
  <c r="V64" i="18"/>
  <c r="V55" i="18"/>
  <c r="V51" i="18"/>
  <c r="V13" i="18"/>
  <c r="V11" i="18"/>
  <c r="V89" i="18"/>
  <c r="V73" i="18"/>
  <c r="V34" i="18"/>
  <c r="V24" i="18"/>
  <c r="V86" i="18"/>
  <c r="V65" i="18"/>
  <c r="V58" i="18"/>
  <c r="V17" i="18"/>
  <c r="V76" i="18"/>
  <c r="V16" i="18"/>
  <c r="V94" i="18"/>
  <c r="V93" i="18"/>
  <c r="V95" i="18"/>
  <c r="V91" i="18"/>
  <c r="V85" i="18"/>
  <c r="V74" i="18"/>
  <c r="V61" i="18"/>
  <c r="V59" i="18"/>
  <c r="V52" i="18"/>
  <c r="V39" i="18"/>
  <c r="V31" i="18"/>
  <c r="V47" i="18"/>
  <c r="V21" i="18"/>
  <c r="V70" i="18"/>
  <c r="V48" i="18"/>
  <c r="V22" i="18"/>
  <c r="V14" i="18"/>
  <c r="V92" i="18"/>
  <c r="V71" i="18"/>
  <c r="V62" i="18"/>
  <c r="V40" i="18"/>
  <c r="V32" i="18"/>
  <c r="V19" i="18"/>
  <c r="V81" i="18"/>
  <c r="V9" i="18"/>
  <c r="V79" i="18"/>
  <c r="V42" i="18"/>
  <c r="V60" i="18"/>
  <c r="V44" i="18"/>
  <c r="V43" i="18"/>
  <c r="V96" i="18"/>
  <c r="V87" i="18"/>
  <c r="V82" i="18"/>
  <c r="V68" i="18"/>
  <c r="V49" i="18"/>
  <c r="V15" i="18"/>
  <c r="V26" i="18"/>
  <c r="V12" i="18"/>
  <c r="V35" i="18"/>
  <c r="V18" i="18"/>
  <c r="V78" i="18"/>
  <c r="V63" i="18"/>
  <c r="V103" i="18"/>
  <c r="V27" i="18"/>
  <c r="V75" i="18"/>
  <c r="V66" i="18"/>
  <c r="V36" i="18"/>
  <c r="V101" i="18"/>
  <c r="V45" i="18"/>
  <c r="V10" i="18"/>
  <c r="V100" i="18"/>
  <c r="V53" i="18"/>
  <c r="V88" i="18"/>
  <c r="V28" i="18"/>
  <c r="V110" i="18"/>
  <c r="W109" i="18" l="1"/>
  <c r="W80" i="18"/>
  <c r="W107" i="18"/>
  <c r="X1" i="18"/>
  <c r="W106" i="18"/>
  <c r="W110" i="18"/>
  <c r="W83" i="18"/>
  <c r="W97" i="18"/>
  <c r="W72" i="18"/>
  <c r="W50" i="18"/>
  <c r="W41" i="18"/>
  <c r="W33" i="18"/>
  <c r="W20" i="18"/>
  <c r="W16" i="18"/>
  <c r="W54" i="18"/>
  <c r="W23" i="18"/>
  <c r="W89" i="18"/>
  <c r="W99" i="18"/>
  <c r="W69" i="18"/>
  <c r="W46" i="18"/>
  <c r="W77" i="18"/>
  <c r="W94" i="18"/>
  <c r="W84" i="18"/>
  <c r="W64" i="18"/>
  <c r="W55" i="18"/>
  <c r="W47" i="18"/>
  <c r="W21" i="18"/>
  <c r="W12" i="18"/>
  <c r="W29" i="18"/>
  <c r="W90" i="18"/>
  <c r="W73" i="18"/>
  <c r="W37" i="18"/>
  <c r="W34" i="18"/>
  <c r="W30" i="18"/>
  <c r="W93" i="18"/>
  <c r="W74" i="18"/>
  <c r="W60" i="18"/>
  <c r="W48" i="18"/>
  <c r="W44" i="18"/>
  <c r="W43" i="18"/>
  <c r="W35" i="18"/>
  <c r="W27" i="18"/>
  <c r="W78" i="18"/>
  <c r="W96" i="18"/>
  <c r="W92" i="18"/>
  <c r="W87" i="18"/>
  <c r="W98" i="18"/>
  <c r="W79" i="18"/>
  <c r="W24" i="18"/>
  <c r="W13" i="18"/>
  <c r="W11" i="18"/>
  <c r="W91" i="18"/>
  <c r="W100" i="18"/>
  <c r="W58" i="18"/>
  <c r="W25" i="18"/>
  <c r="W17" i="18"/>
  <c r="W14" i="18"/>
  <c r="W108" i="18"/>
  <c r="W49" i="18"/>
  <c r="W15" i="18"/>
  <c r="W101" i="18"/>
  <c r="W102" i="18"/>
  <c r="W95" i="18"/>
  <c r="W38" i="18"/>
  <c r="W9" i="18"/>
  <c r="W103" i="18"/>
  <c r="W86" i="18"/>
  <c r="W85" i="18"/>
  <c r="W61" i="18"/>
  <c r="W59" i="18"/>
  <c r="W52" i="18"/>
  <c r="W39" i="18"/>
  <c r="W22" i="18"/>
  <c r="W63" i="18"/>
  <c r="W82" i="18"/>
  <c r="W71" i="18"/>
  <c r="W62" i="18"/>
  <c r="W40" i="18"/>
  <c r="W32" i="18"/>
  <c r="W81" i="18"/>
  <c r="W57" i="18"/>
  <c r="W42" i="18"/>
  <c r="W67" i="18"/>
  <c r="W51" i="18"/>
  <c r="W65" i="18"/>
  <c r="W8" i="18"/>
  <c r="W75" i="18"/>
  <c r="W28" i="18"/>
  <c r="W19" i="18"/>
  <c r="W10" i="18"/>
  <c r="W26" i="18"/>
  <c r="W70" i="18"/>
  <c r="W36" i="18"/>
  <c r="W31" i="18"/>
  <c r="W18" i="18"/>
  <c r="W53" i="18"/>
  <c r="W68" i="18"/>
  <c r="W45" i="18"/>
  <c r="W76" i="18"/>
  <c r="W66" i="18"/>
  <c r="W88" i="18"/>
  <c r="V112" i="18"/>
  <c r="X107" i="18" l="1"/>
  <c r="X80" i="18"/>
  <c r="Y1" i="18"/>
  <c r="X109" i="18"/>
  <c r="X97" i="18"/>
  <c r="X106" i="18"/>
  <c r="X50" i="18"/>
  <c r="X41" i="18"/>
  <c r="X33" i="18"/>
  <c r="X83" i="18"/>
  <c r="X46" i="18"/>
  <c r="X72" i="18"/>
  <c r="X37" i="18"/>
  <c r="X29" i="18"/>
  <c r="X23" i="18"/>
  <c r="X20" i="18"/>
  <c r="X89" i="18"/>
  <c r="X99" i="18"/>
  <c r="X69" i="18"/>
  <c r="X108" i="18"/>
  <c r="X94" i="18"/>
  <c r="X84" i="18"/>
  <c r="X57" i="18"/>
  <c r="X47" i="18"/>
  <c r="X24" i="18"/>
  <c r="X16" i="18"/>
  <c r="X102" i="18"/>
  <c r="X98" i="18"/>
  <c r="X64" i="18"/>
  <c r="X55" i="18"/>
  <c r="X51" i="18"/>
  <c r="X42" i="18"/>
  <c r="X34" i="18"/>
  <c r="X12" i="18"/>
  <c r="X9" i="18"/>
  <c r="X77" i="18"/>
  <c r="X90" i="18"/>
  <c r="X38" i="18"/>
  <c r="X21" i="18"/>
  <c r="X100" i="18"/>
  <c r="X74" i="18"/>
  <c r="X60" i="18"/>
  <c r="X48" i="18"/>
  <c r="X43" i="18"/>
  <c r="X35" i="18"/>
  <c r="X31" i="18"/>
  <c r="X78" i="18"/>
  <c r="X92" i="18"/>
  <c r="X54" i="18"/>
  <c r="X79" i="18"/>
  <c r="X67" i="18"/>
  <c r="X30" i="18"/>
  <c r="X11" i="18"/>
  <c r="X103" i="18"/>
  <c r="X95" i="18"/>
  <c r="X91" i="18"/>
  <c r="X44" i="18"/>
  <c r="X73" i="18"/>
  <c r="X26" i="18"/>
  <c r="X86" i="18"/>
  <c r="X93" i="18"/>
  <c r="X82" i="18"/>
  <c r="X68" i="18"/>
  <c r="X66" i="18"/>
  <c r="X49" i="18"/>
  <c r="X101" i="18"/>
  <c r="X13" i="18"/>
  <c r="X8" i="18"/>
  <c r="X85" i="18"/>
  <c r="X65" i="18"/>
  <c r="X61" i="18"/>
  <c r="X58" i="18"/>
  <c r="X52" i="18"/>
  <c r="X39" i="18"/>
  <c r="X22" i="18"/>
  <c r="X18" i="18"/>
  <c r="X76" i="18"/>
  <c r="X75" i="18"/>
  <c r="X62" i="18"/>
  <c r="X40" i="18"/>
  <c r="X32" i="18"/>
  <c r="X19" i="18"/>
  <c r="X81" i="18"/>
  <c r="X27" i="18"/>
  <c r="X96" i="18"/>
  <c r="X88" i="18"/>
  <c r="X15" i="18"/>
  <c r="X71" i="18"/>
  <c r="X36" i="18"/>
  <c r="X110" i="18"/>
  <c r="X14" i="18"/>
  <c r="X63" i="18"/>
  <c r="X70" i="18"/>
  <c r="X59" i="18"/>
  <c r="X25" i="18"/>
  <c r="X87" i="18"/>
  <c r="X53" i="18"/>
  <c r="X45" i="18"/>
  <c r="X10" i="18"/>
  <c r="X17" i="18"/>
  <c r="X28" i="18"/>
  <c r="W112" i="18"/>
  <c r="Y80" i="18" l="1"/>
  <c r="Z1" i="18"/>
  <c r="Y107" i="18"/>
  <c r="Y109" i="18"/>
  <c r="Y97" i="18"/>
  <c r="Y54" i="18"/>
  <c r="Y46" i="18"/>
  <c r="Y41" i="18"/>
  <c r="Y33" i="18"/>
  <c r="Y83" i="18"/>
  <c r="Y72" i="18"/>
  <c r="Y50" i="18"/>
  <c r="Y37" i="18"/>
  <c r="Y29" i="18"/>
  <c r="Y16" i="18"/>
  <c r="Y23" i="18"/>
  <c r="Y102" i="18"/>
  <c r="Y69" i="18"/>
  <c r="Y89" i="18"/>
  <c r="Y77" i="18"/>
  <c r="Y79" i="18"/>
  <c r="Y51" i="18"/>
  <c r="Y21" i="18"/>
  <c r="Y106" i="18"/>
  <c r="Y99" i="18"/>
  <c r="Y98" i="18"/>
  <c r="Y90" i="18"/>
  <c r="Y67" i="18"/>
  <c r="Y42" i="18"/>
  <c r="Y34" i="18"/>
  <c r="Y94" i="18"/>
  <c r="Y57" i="18"/>
  <c r="Y30" i="18"/>
  <c r="Y11" i="18"/>
  <c r="Y86" i="18"/>
  <c r="Y74" i="18"/>
  <c r="Y59" i="18"/>
  <c r="Y48" i="18"/>
  <c r="Y39" i="18"/>
  <c r="Y31" i="18"/>
  <c r="Y25" i="18"/>
  <c r="Y22" i="18"/>
  <c r="Y18" i="18"/>
  <c r="Y78" i="18"/>
  <c r="Y63" i="18"/>
  <c r="Y96" i="18"/>
  <c r="Y87" i="18"/>
  <c r="Y82" i="18"/>
  <c r="Y55" i="18"/>
  <c r="Y47" i="18"/>
  <c r="Y26" i="18"/>
  <c r="Y13" i="18"/>
  <c r="Y103" i="18"/>
  <c r="Y93" i="18"/>
  <c r="Y100" i="18"/>
  <c r="Y44" i="18"/>
  <c r="Y8" i="18"/>
  <c r="Y84" i="18"/>
  <c r="Y24" i="18"/>
  <c r="Y9" i="18"/>
  <c r="Y91" i="18"/>
  <c r="Y65" i="18"/>
  <c r="Y60" i="18"/>
  <c r="Y58" i="18"/>
  <c r="Y43" i="18"/>
  <c r="Y27" i="18"/>
  <c r="Y92" i="18"/>
  <c r="Y68" i="18"/>
  <c r="Y49" i="18"/>
  <c r="Y40" i="18"/>
  <c r="Y32" i="18"/>
  <c r="Y15" i="18"/>
  <c r="Y108" i="18"/>
  <c r="Y73" i="18"/>
  <c r="Y12" i="18"/>
  <c r="Y95" i="18"/>
  <c r="Y61" i="18"/>
  <c r="Y52" i="18"/>
  <c r="Y17" i="18"/>
  <c r="Y36" i="18"/>
  <c r="Y28" i="18"/>
  <c r="Y19" i="18"/>
  <c r="Y88" i="18"/>
  <c r="Y81" i="18"/>
  <c r="Y110" i="18"/>
  <c r="Y20" i="18"/>
  <c r="Y64" i="18"/>
  <c r="Y10" i="18"/>
  <c r="Y101" i="18"/>
  <c r="Y75" i="18"/>
  <c r="Y70" i="18"/>
  <c r="Y38" i="18"/>
  <c r="Y71" i="18"/>
  <c r="Y66" i="18"/>
  <c r="Y53" i="18"/>
  <c r="Y85" i="18"/>
  <c r="Y35" i="18"/>
  <c r="Y76" i="18"/>
  <c r="Y45" i="18"/>
  <c r="Y14" i="18"/>
  <c r="Y62" i="18"/>
  <c r="X112" i="18"/>
  <c r="Z80" i="18" l="1"/>
  <c r="Z109" i="18"/>
  <c r="AA1" i="18"/>
  <c r="Z107" i="18"/>
  <c r="Z106" i="18"/>
  <c r="Z108" i="18"/>
  <c r="Z97" i="18"/>
  <c r="Z37" i="18"/>
  <c r="Z54" i="18"/>
  <c r="Z46" i="18"/>
  <c r="Z83" i="18"/>
  <c r="Z23" i="18"/>
  <c r="Z20" i="18"/>
  <c r="Z29" i="18"/>
  <c r="Z16" i="18"/>
  <c r="Z77" i="18"/>
  <c r="Z98" i="18"/>
  <c r="Z79" i="18"/>
  <c r="Z73" i="18"/>
  <c r="Z64" i="18"/>
  <c r="Z50" i="18"/>
  <c r="Z33" i="18"/>
  <c r="Z99" i="18"/>
  <c r="Z84" i="18"/>
  <c r="Z69" i="18"/>
  <c r="Z57" i="18"/>
  <c r="Z55" i="18"/>
  <c r="Z51" i="18"/>
  <c r="Z26" i="18"/>
  <c r="Z89" i="18"/>
  <c r="Z42" i="18"/>
  <c r="Z34" i="18"/>
  <c r="Z24" i="18"/>
  <c r="Z21" i="18"/>
  <c r="Z13" i="18"/>
  <c r="Z12" i="18"/>
  <c r="Z72" i="18"/>
  <c r="Z102" i="18"/>
  <c r="Z94" i="18"/>
  <c r="Z11" i="18"/>
  <c r="Z91" i="18"/>
  <c r="Z85" i="18"/>
  <c r="Z59" i="18"/>
  <c r="Z48" i="18"/>
  <c r="Z39" i="18"/>
  <c r="Z31" i="18"/>
  <c r="Z27" i="18"/>
  <c r="Z63" i="18"/>
  <c r="Z70" i="18"/>
  <c r="Z44" i="18"/>
  <c r="Z86" i="18"/>
  <c r="Z93" i="18"/>
  <c r="Z61" i="18"/>
  <c r="Z60" i="18"/>
  <c r="Z52" i="18"/>
  <c r="Z43" i="18"/>
  <c r="Z25" i="18"/>
  <c r="Z17" i="18"/>
  <c r="Z76" i="18"/>
  <c r="Z92" i="18"/>
  <c r="Z87" i="18"/>
  <c r="Z82" i="18"/>
  <c r="Z68" i="18"/>
  <c r="Z49" i="18"/>
  <c r="Z15" i="18"/>
  <c r="Z90" i="18"/>
  <c r="Z100" i="18"/>
  <c r="Z67" i="18"/>
  <c r="Z30" i="18"/>
  <c r="Z9" i="18"/>
  <c r="Z95" i="18"/>
  <c r="Z74" i="18"/>
  <c r="Z18" i="18"/>
  <c r="Z75" i="18"/>
  <c r="Z66" i="18"/>
  <c r="Z36" i="18"/>
  <c r="Z28" i="18"/>
  <c r="Z10" i="18"/>
  <c r="Z88" i="18"/>
  <c r="Z22" i="18"/>
  <c r="Z110" i="18"/>
  <c r="Z103" i="18"/>
  <c r="Z65" i="18"/>
  <c r="Z58" i="18"/>
  <c r="Z71" i="18"/>
  <c r="Z101" i="18"/>
  <c r="Z32" i="18"/>
  <c r="Z14" i="18"/>
  <c r="Z78" i="18"/>
  <c r="Z8" i="18"/>
  <c r="Z53" i="18"/>
  <c r="Z40" i="18"/>
  <c r="Z19" i="18"/>
  <c r="Z41" i="18"/>
  <c r="Z47" i="18"/>
  <c r="Z45" i="18"/>
  <c r="Z81" i="18"/>
  <c r="Z38" i="18"/>
  <c r="Z35" i="18"/>
  <c r="Z96" i="18"/>
  <c r="Z62" i="18"/>
  <c r="Y112" i="18"/>
  <c r="AA107" i="18" l="1"/>
  <c r="AB1" i="18"/>
  <c r="AA80" i="18"/>
  <c r="AA109" i="18"/>
  <c r="AA106" i="18"/>
  <c r="AA72" i="18"/>
  <c r="AA50" i="18"/>
  <c r="AA41" i="18"/>
  <c r="AA33" i="18"/>
  <c r="AA97" i="18"/>
  <c r="AA83" i="18"/>
  <c r="AA54" i="18"/>
  <c r="AA46" i="18"/>
  <c r="AA37" i="18"/>
  <c r="AA29" i="18"/>
  <c r="AA23" i="18"/>
  <c r="AA108" i="18"/>
  <c r="AA57" i="18"/>
  <c r="AA51" i="18"/>
  <c r="AA99" i="18"/>
  <c r="AA98" i="18"/>
  <c r="AA94" i="18"/>
  <c r="AA90" i="18"/>
  <c r="AA73" i="18"/>
  <c r="AA89" i="18"/>
  <c r="AA102" i="18"/>
  <c r="AA38" i="18"/>
  <c r="AA30" i="18"/>
  <c r="AA13" i="18"/>
  <c r="AA84" i="18"/>
  <c r="AA79" i="18"/>
  <c r="AA69" i="18"/>
  <c r="AA24" i="18"/>
  <c r="AA11" i="18"/>
  <c r="AA93" i="18"/>
  <c r="AA58" i="18"/>
  <c r="AA22" i="18"/>
  <c r="AA18" i="18"/>
  <c r="AA17" i="18"/>
  <c r="AA76" i="18"/>
  <c r="AA55" i="18"/>
  <c r="AA26" i="18"/>
  <c r="AA9" i="18"/>
  <c r="AA103" i="18"/>
  <c r="AA95" i="18"/>
  <c r="AA91" i="18"/>
  <c r="AA85" i="18"/>
  <c r="AA70" i="18"/>
  <c r="AA65" i="18"/>
  <c r="AA61" i="18"/>
  <c r="AA59" i="18"/>
  <c r="AA52" i="18"/>
  <c r="AA39" i="18"/>
  <c r="AA31" i="18"/>
  <c r="AA25" i="18"/>
  <c r="AA64" i="18"/>
  <c r="AA86" i="18"/>
  <c r="AA8" i="18"/>
  <c r="AA74" i="18"/>
  <c r="AA27" i="18"/>
  <c r="AA14" i="18"/>
  <c r="AA78" i="18"/>
  <c r="AA63" i="18"/>
  <c r="AA96" i="18"/>
  <c r="AA82" i="18"/>
  <c r="AA62" i="18"/>
  <c r="AA53" i="18"/>
  <c r="AA45" i="18"/>
  <c r="AA40" i="18"/>
  <c r="AA32" i="18"/>
  <c r="AA81" i="18"/>
  <c r="AA110" i="18"/>
  <c r="AA77" i="18"/>
  <c r="AA100" i="18"/>
  <c r="AA20" i="18"/>
  <c r="AA16" i="18"/>
  <c r="AA67" i="18"/>
  <c r="AA42" i="18"/>
  <c r="AA21" i="18"/>
  <c r="AA60" i="18"/>
  <c r="AA43" i="18"/>
  <c r="AA87" i="18"/>
  <c r="AA75" i="18"/>
  <c r="AA68" i="18"/>
  <c r="AA49" i="18"/>
  <c r="AA19" i="18"/>
  <c r="AA47" i="18"/>
  <c r="AA34" i="18"/>
  <c r="AA92" i="18"/>
  <c r="AA15" i="18"/>
  <c r="AA48" i="18"/>
  <c r="AA35" i="18"/>
  <c r="AA88" i="18"/>
  <c r="AA28" i="18"/>
  <c r="AA12" i="18"/>
  <c r="AA44" i="18"/>
  <c r="AA66" i="18"/>
  <c r="AA36" i="18"/>
  <c r="AA10" i="18"/>
  <c r="AA101" i="18"/>
  <c r="AA71" i="18"/>
  <c r="Z112" i="18"/>
  <c r="AA112" i="18" l="1"/>
  <c r="AB108" i="18"/>
  <c r="AC1" i="18"/>
  <c r="AB80" i="18"/>
  <c r="AB109" i="18"/>
  <c r="AB107" i="18"/>
  <c r="AB97" i="18"/>
  <c r="AB41" i="18"/>
  <c r="AB33" i="18"/>
  <c r="AB83" i="18"/>
  <c r="AB72" i="18"/>
  <c r="AB54" i="18"/>
  <c r="AB46" i="18"/>
  <c r="AB37" i="18"/>
  <c r="AB29" i="18"/>
  <c r="AB23" i="18"/>
  <c r="AB20" i="18"/>
  <c r="AB89" i="18"/>
  <c r="AB106" i="18"/>
  <c r="AB50" i="18"/>
  <c r="AB90" i="18"/>
  <c r="AB67" i="18"/>
  <c r="AB57" i="18"/>
  <c r="AB51" i="18"/>
  <c r="AB16" i="18"/>
  <c r="AB102" i="18"/>
  <c r="AB64" i="18"/>
  <c r="AB55" i="18"/>
  <c r="AB42" i="18"/>
  <c r="AB34" i="18"/>
  <c r="AB12" i="18"/>
  <c r="AB77" i="18"/>
  <c r="AB99" i="18"/>
  <c r="AB8" i="18"/>
  <c r="AB69" i="18"/>
  <c r="AB13" i="18"/>
  <c r="AB84" i="18"/>
  <c r="AB30" i="18"/>
  <c r="AB9" i="18"/>
  <c r="AB95" i="18"/>
  <c r="AB59" i="18"/>
  <c r="AB17" i="18"/>
  <c r="AB96" i="18"/>
  <c r="AB75" i="18"/>
  <c r="AB79" i="18"/>
  <c r="AB11" i="18"/>
  <c r="AB91" i="18"/>
  <c r="AB85" i="18"/>
  <c r="AB70" i="18"/>
  <c r="AB61" i="18"/>
  <c r="AB52" i="18"/>
  <c r="AB39" i="18"/>
  <c r="AB31" i="18"/>
  <c r="AB65" i="18"/>
  <c r="AB60" i="18"/>
  <c r="AB58" i="18"/>
  <c r="AB43" i="18"/>
  <c r="AB22" i="18"/>
  <c r="AB18" i="18"/>
  <c r="AB40" i="18"/>
  <c r="AB32" i="18"/>
  <c r="AB81" i="18"/>
  <c r="AB47" i="18"/>
  <c r="AB103" i="18"/>
  <c r="AB94" i="18"/>
  <c r="AB38" i="18"/>
  <c r="AB24" i="18"/>
  <c r="AB21" i="18"/>
  <c r="AB100" i="18"/>
  <c r="AB48" i="18"/>
  <c r="AB44" i="18"/>
  <c r="AB25" i="18"/>
  <c r="AB53" i="18"/>
  <c r="AB45" i="18"/>
  <c r="AB15" i="18"/>
  <c r="AB10" i="18"/>
  <c r="AB98" i="18"/>
  <c r="AB68" i="18"/>
  <c r="AB101" i="18"/>
  <c r="AB73" i="18"/>
  <c r="AB14" i="18"/>
  <c r="AB63" i="18"/>
  <c r="AB28" i="18"/>
  <c r="AB110" i="18"/>
  <c r="AB76" i="18"/>
  <c r="AB88" i="18"/>
  <c r="AB26" i="18"/>
  <c r="AB86" i="18"/>
  <c r="AB93" i="18"/>
  <c r="AB74" i="18"/>
  <c r="AB35" i="18"/>
  <c r="AB27" i="18"/>
  <c r="AB78" i="18"/>
  <c r="AB92" i="18"/>
  <c r="AB82" i="18"/>
  <c r="AB71" i="18"/>
  <c r="AB36" i="18"/>
  <c r="AB62" i="18"/>
  <c r="AB49" i="18"/>
  <c r="AB19" i="18"/>
  <c r="AB87" i="18"/>
  <c r="AB66" i="18"/>
  <c r="AD1" i="18" l="1"/>
  <c r="AC109" i="18"/>
  <c r="AC80" i="18"/>
  <c r="AC106" i="18"/>
  <c r="AC107" i="18"/>
  <c r="AC8" i="18"/>
  <c r="AC97" i="18"/>
  <c r="AC54" i="18"/>
  <c r="AC46" i="18"/>
  <c r="AC41" i="18"/>
  <c r="AC33" i="18"/>
  <c r="AC83" i="18"/>
  <c r="AC23" i="18"/>
  <c r="AC16" i="18"/>
  <c r="AC77" i="18"/>
  <c r="AC102" i="18"/>
  <c r="AC98" i="18"/>
  <c r="AC94" i="18"/>
  <c r="AC90" i="18"/>
  <c r="AC84" i="18"/>
  <c r="AC73" i="18"/>
  <c r="AC67" i="18"/>
  <c r="AC57" i="18"/>
  <c r="AC47" i="18"/>
  <c r="AC42" i="18"/>
  <c r="AC34" i="18"/>
  <c r="AC72" i="18"/>
  <c r="AC37" i="18"/>
  <c r="AC99" i="18"/>
  <c r="AC64" i="18"/>
  <c r="AC55" i="18"/>
  <c r="AC26" i="18"/>
  <c r="AC24" i="18"/>
  <c r="AC11" i="18"/>
  <c r="AC29" i="18"/>
  <c r="AC79" i="18"/>
  <c r="AC13" i="18"/>
  <c r="AC12" i="18"/>
  <c r="AC9" i="18"/>
  <c r="AC103" i="18"/>
  <c r="AC93" i="18"/>
  <c r="AC100" i="18"/>
  <c r="AC85" i="18"/>
  <c r="AC60" i="18"/>
  <c r="AC44" i="18"/>
  <c r="AC17" i="18"/>
  <c r="AC14" i="18"/>
  <c r="AC108" i="18"/>
  <c r="AC75" i="18"/>
  <c r="AC20" i="18"/>
  <c r="AC51" i="18"/>
  <c r="AC21" i="18"/>
  <c r="AC70" i="18"/>
  <c r="AC61" i="18"/>
  <c r="AC52" i="18"/>
  <c r="AC43" i="18"/>
  <c r="AC35" i="18"/>
  <c r="AC50" i="18"/>
  <c r="AC89" i="18"/>
  <c r="AC95" i="18"/>
  <c r="AC48" i="18"/>
  <c r="AC18" i="18"/>
  <c r="AC78" i="18"/>
  <c r="AC96" i="18"/>
  <c r="AC62" i="18"/>
  <c r="AC36" i="18"/>
  <c r="AC19" i="18"/>
  <c r="AC81" i="18"/>
  <c r="AC69" i="18"/>
  <c r="AC38" i="18"/>
  <c r="AC59" i="18"/>
  <c r="AC39" i="18"/>
  <c r="AC25" i="18"/>
  <c r="AC92" i="18"/>
  <c r="AC82" i="18"/>
  <c r="AC66" i="18"/>
  <c r="AC53" i="18"/>
  <c r="AC45" i="18"/>
  <c r="AC40" i="18"/>
  <c r="AC32" i="18"/>
  <c r="AC28" i="18"/>
  <c r="AC101" i="18"/>
  <c r="AC110" i="18"/>
  <c r="AC86" i="18"/>
  <c r="AC91" i="18"/>
  <c r="AC27" i="18"/>
  <c r="AC87" i="18"/>
  <c r="AC71" i="18"/>
  <c r="AC15" i="18"/>
  <c r="AC65" i="18"/>
  <c r="AC58" i="18"/>
  <c r="AC31" i="18"/>
  <c r="AC63" i="18"/>
  <c r="AC74" i="18"/>
  <c r="AC76" i="18"/>
  <c r="AC49" i="18"/>
  <c r="AC30" i="18"/>
  <c r="AC22" i="18"/>
  <c r="AC68" i="18"/>
  <c r="AC88" i="18"/>
  <c r="AC10" i="18"/>
  <c r="AB112" i="18"/>
  <c r="AC112" i="18" l="1"/>
  <c r="AD109" i="18"/>
  <c r="AD107" i="18"/>
  <c r="AE1" i="18"/>
  <c r="AD106" i="18"/>
  <c r="AD80" i="18"/>
  <c r="AD54" i="18"/>
  <c r="AD46" i="18"/>
  <c r="AD41" i="18"/>
  <c r="AD33" i="18"/>
  <c r="AD83" i="18"/>
  <c r="AD37" i="18"/>
  <c r="AD29" i="18"/>
  <c r="AD16" i="18"/>
  <c r="AD97" i="18"/>
  <c r="AD89" i="18"/>
  <c r="AD84" i="18"/>
  <c r="AD67" i="18"/>
  <c r="AD55" i="18"/>
  <c r="AD77" i="18"/>
  <c r="AD99" i="18"/>
  <c r="AD90" i="18"/>
  <c r="AD42" i="18"/>
  <c r="AD34" i="18"/>
  <c r="AD13" i="18"/>
  <c r="AD94" i="18"/>
  <c r="AD73" i="18"/>
  <c r="AD47" i="18"/>
  <c r="AD26" i="18"/>
  <c r="AD50" i="18"/>
  <c r="AD23" i="18"/>
  <c r="AD98" i="18"/>
  <c r="AD79" i="18"/>
  <c r="AD100" i="18"/>
  <c r="AD74" i="18"/>
  <c r="AD92" i="18"/>
  <c r="AD87" i="18"/>
  <c r="AD75" i="18"/>
  <c r="AD51" i="18"/>
  <c r="AD38" i="18"/>
  <c r="AD21" i="18"/>
  <c r="AD12" i="18"/>
  <c r="AD9" i="18"/>
  <c r="AD108" i="18"/>
  <c r="AD61" i="18"/>
  <c r="AD60" i="18"/>
  <c r="AD52" i="18"/>
  <c r="AD43" i="18"/>
  <c r="AD35" i="18"/>
  <c r="AD25" i="18"/>
  <c r="AD30" i="18"/>
  <c r="AD85" i="18"/>
  <c r="AD59" i="18"/>
  <c r="AD39" i="18"/>
  <c r="AD27" i="18"/>
  <c r="AD18" i="18"/>
  <c r="AD17" i="18"/>
  <c r="AD78" i="18"/>
  <c r="AD96" i="18"/>
  <c r="AD66" i="18"/>
  <c r="AD36" i="18"/>
  <c r="AD28" i="18"/>
  <c r="AD10" i="18"/>
  <c r="AD88" i="18"/>
  <c r="AD81" i="18"/>
  <c r="AD110" i="18"/>
  <c r="AD11" i="18"/>
  <c r="AD103" i="18"/>
  <c r="AD93" i="18"/>
  <c r="AD72" i="18"/>
  <c r="AD95" i="18"/>
  <c r="AD48" i="18"/>
  <c r="AD22" i="18"/>
  <c r="AD63" i="18"/>
  <c r="AD8" i="18"/>
  <c r="AD62" i="18"/>
  <c r="AD53" i="18"/>
  <c r="AD45" i="18"/>
  <c r="AD101" i="18"/>
  <c r="AD64" i="18"/>
  <c r="AD20" i="18"/>
  <c r="AD57" i="18"/>
  <c r="AD70" i="18"/>
  <c r="AD49" i="18"/>
  <c r="AD40" i="18"/>
  <c r="AD19" i="18"/>
  <c r="AD24" i="18"/>
  <c r="AD15" i="18"/>
  <c r="AD14" i="18"/>
  <c r="AD86" i="18"/>
  <c r="AD65" i="18"/>
  <c r="AD102" i="18"/>
  <c r="AD69" i="18"/>
  <c r="AD76" i="18"/>
  <c r="AD82" i="18"/>
  <c r="AD68" i="18"/>
  <c r="AD32" i="18"/>
  <c r="AD91" i="18"/>
  <c r="AD31" i="18"/>
  <c r="AD58" i="18"/>
  <c r="AD44" i="18"/>
  <c r="AD71" i="18"/>
  <c r="AE80" i="18" l="1"/>
  <c r="AE109" i="18"/>
  <c r="AE106" i="18"/>
  <c r="AF1" i="18"/>
  <c r="AE107" i="18"/>
  <c r="AE8" i="18"/>
  <c r="AE54" i="18"/>
  <c r="AE46" i="18"/>
  <c r="AE37" i="18"/>
  <c r="AE29" i="18"/>
  <c r="AE23" i="18"/>
  <c r="AE41" i="18"/>
  <c r="AE33" i="18"/>
  <c r="AE83" i="18"/>
  <c r="AE77" i="18"/>
  <c r="AE94" i="18"/>
  <c r="AE73" i="18"/>
  <c r="AE97" i="18"/>
  <c r="AE89" i="18"/>
  <c r="AE108" i="18"/>
  <c r="AE98" i="18"/>
  <c r="AE90" i="18"/>
  <c r="AE24" i="18"/>
  <c r="AE13" i="18"/>
  <c r="AE72" i="18"/>
  <c r="AE20" i="18"/>
  <c r="AE16" i="18"/>
  <c r="AE67" i="18"/>
  <c r="AE57" i="18"/>
  <c r="AE42" i="18"/>
  <c r="AE34" i="18"/>
  <c r="AE26" i="18"/>
  <c r="AE11" i="18"/>
  <c r="AE99" i="18"/>
  <c r="AE55" i="18"/>
  <c r="AE9" i="18"/>
  <c r="AE86" i="18"/>
  <c r="AE95" i="18"/>
  <c r="AE85" i="18"/>
  <c r="AE70" i="18"/>
  <c r="AE61" i="18"/>
  <c r="AE59" i="18"/>
  <c r="AE52" i="18"/>
  <c r="AE39" i="18"/>
  <c r="AE31" i="18"/>
  <c r="AE25" i="18"/>
  <c r="AE14" i="18"/>
  <c r="AE63" i="18"/>
  <c r="AE82" i="18"/>
  <c r="AE79" i="18"/>
  <c r="AE38" i="18"/>
  <c r="AE21" i="18"/>
  <c r="AE93" i="18"/>
  <c r="AE84" i="18"/>
  <c r="AE65" i="18"/>
  <c r="AE60" i="18"/>
  <c r="AE43" i="18"/>
  <c r="AE68" i="18"/>
  <c r="AE19" i="18"/>
  <c r="AE50" i="18"/>
  <c r="AE69" i="18"/>
  <c r="AE102" i="18"/>
  <c r="AE47" i="18"/>
  <c r="AE30" i="18"/>
  <c r="AE100" i="18"/>
  <c r="AE58" i="18"/>
  <c r="AE48" i="18"/>
  <c r="AE18" i="18"/>
  <c r="AE87" i="18"/>
  <c r="AE71" i="18"/>
  <c r="AE66" i="18"/>
  <c r="AE36" i="18"/>
  <c r="AE28" i="18"/>
  <c r="AE10" i="18"/>
  <c r="AE88" i="18"/>
  <c r="AE51" i="18"/>
  <c r="AE12" i="18"/>
  <c r="AE103" i="18"/>
  <c r="AE64" i="18"/>
  <c r="AE22" i="18"/>
  <c r="AE78" i="18"/>
  <c r="AE92" i="18"/>
  <c r="AE45" i="18"/>
  <c r="AE15" i="18"/>
  <c r="AE110" i="18"/>
  <c r="AE76" i="18"/>
  <c r="AE74" i="18"/>
  <c r="AE17" i="18"/>
  <c r="AE53" i="18"/>
  <c r="AE91" i="18"/>
  <c r="AE35" i="18"/>
  <c r="AE75" i="18"/>
  <c r="AE62" i="18"/>
  <c r="AE40" i="18"/>
  <c r="AE101" i="18"/>
  <c r="AE44" i="18"/>
  <c r="AE27" i="18"/>
  <c r="AE96" i="18"/>
  <c r="AE32" i="18"/>
  <c r="AE49" i="18"/>
  <c r="AE81" i="18"/>
  <c r="AD112" i="18"/>
  <c r="AF80" i="18" l="1"/>
  <c r="AF106" i="18"/>
  <c r="AG1" i="18"/>
  <c r="AF107" i="18"/>
  <c r="AF109" i="18"/>
  <c r="AF83" i="18"/>
  <c r="AF50" i="18"/>
  <c r="AF37" i="18"/>
  <c r="AF29" i="18"/>
  <c r="AF41" i="18"/>
  <c r="AF33" i="18"/>
  <c r="AF97" i="18"/>
  <c r="AF54" i="18"/>
  <c r="AF16" i="18"/>
  <c r="AF77" i="18"/>
  <c r="AF73" i="18"/>
  <c r="AF23" i="18"/>
  <c r="AF20" i="18"/>
  <c r="AF89" i="18"/>
  <c r="AF79" i="18"/>
  <c r="AF69" i="18"/>
  <c r="AF51" i="18"/>
  <c r="AF13" i="18"/>
  <c r="AF72" i="18"/>
  <c r="AF98" i="18"/>
  <c r="AF84" i="18"/>
  <c r="AF38" i="18"/>
  <c r="AF30" i="18"/>
  <c r="AF26" i="18"/>
  <c r="AF24" i="18"/>
  <c r="AF21" i="18"/>
  <c r="AF67" i="18"/>
  <c r="AF55" i="18"/>
  <c r="AF12" i="18"/>
  <c r="AF103" i="18"/>
  <c r="AF91" i="18"/>
  <c r="AF85" i="18"/>
  <c r="AF70" i="18"/>
  <c r="AF61" i="18"/>
  <c r="AF52" i="18"/>
  <c r="AF25" i="18"/>
  <c r="AF63" i="18"/>
  <c r="AF99" i="18"/>
  <c r="AF8" i="18"/>
  <c r="AF94" i="18"/>
  <c r="AF47" i="18"/>
  <c r="AF11" i="18"/>
  <c r="AF86" i="18"/>
  <c r="AF95" i="18"/>
  <c r="AF65" i="18"/>
  <c r="AF58" i="18"/>
  <c r="AF44" i="18"/>
  <c r="AF43" i="18"/>
  <c r="AF35" i="18"/>
  <c r="AF27" i="18"/>
  <c r="AF46" i="18"/>
  <c r="AF90" i="18"/>
  <c r="AF64" i="18"/>
  <c r="AF57" i="18"/>
  <c r="AF9" i="18"/>
  <c r="AF93" i="18"/>
  <c r="AF100" i="18"/>
  <c r="AF48" i="18"/>
  <c r="AF108" i="18"/>
  <c r="AF75" i="18"/>
  <c r="AF68" i="18"/>
  <c r="AF53" i="18"/>
  <c r="AF45" i="18"/>
  <c r="AF10" i="18"/>
  <c r="AF42" i="18"/>
  <c r="AF34" i="18"/>
  <c r="AF59" i="18"/>
  <c r="AF39" i="18"/>
  <c r="AF14" i="18"/>
  <c r="AF78" i="18"/>
  <c r="AF92" i="18"/>
  <c r="AF71" i="18"/>
  <c r="AF62" i="18"/>
  <c r="AF36" i="18"/>
  <c r="AF28" i="18"/>
  <c r="AF88" i="18"/>
  <c r="AF74" i="18"/>
  <c r="AF60" i="18"/>
  <c r="AF31" i="18"/>
  <c r="AF22" i="18"/>
  <c r="AF82" i="18"/>
  <c r="AF101" i="18"/>
  <c r="AF15" i="18"/>
  <c r="AF76" i="18"/>
  <c r="AF66" i="18"/>
  <c r="AF19" i="18"/>
  <c r="AF81" i="18"/>
  <c r="AF110" i="18"/>
  <c r="AF18" i="18"/>
  <c r="AF87" i="18"/>
  <c r="AF49" i="18"/>
  <c r="AF40" i="18"/>
  <c r="AF102" i="18"/>
  <c r="AF17" i="18"/>
  <c r="AF32" i="18"/>
  <c r="AF96" i="18"/>
  <c r="AE112" i="18"/>
  <c r="AG80" i="18" l="1"/>
  <c r="AG109" i="18"/>
  <c r="AG107" i="18"/>
  <c r="AG83" i="18"/>
  <c r="AG108" i="18"/>
  <c r="AG72" i="18"/>
  <c r="AG50" i="18"/>
  <c r="AG37" i="18"/>
  <c r="AG29" i="18"/>
  <c r="AG23" i="18"/>
  <c r="AG106" i="18"/>
  <c r="AG46" i="18"/>
  <c r="AG41" i="18"/>
  <c r="AG33" i="18"/>
  <c r="AG97" i="18"/>
  <c r="AG89" i="18"/>
  <c r="AG99" i="18"/>
  <c r="AG8" i="18"/>
  <c r="AG102" i="18"/>
  <c r="AG98" i="18"/>
  <c r="AG94" i="18"/>
  <c r="AG69" i="18"/>
  <c r="AG20" i="18"/>
  <c r="AG90" i="18"/>
  <c r="AG67" i="18"/>
  <c r="AG64" i="18"/>
  <c r="AG51" i="18"/>
  <c r="AG26" i="18"/>
  <c r="AG54" i="18"/>
  <c r="AG77" i="18"/>
  <c r="AG84" i="18"/>
  <c r="AG79" i="18"/>
  <c r="AG73" i="18"/>
  <c r="AG57" i="18"/>
  <c r="AG38" i="18"/>
  <c r="AG30" i="18"/>
  <c r="AG13" i="18"/>
  <c r="AG12" i="18"/>
  <c r="AG55" i="18"/>
  <c r="AG21" i="18"/>
  <c r="AG91" i="18"/>
  <c r="AG70" i="18"/>
  <c r="AG61" i="18"/>
  <c r="AG52" i="18"/>
  <c r="AG44" i="18"/>
  <c r="AG43" i="18"/>
  <c r="AG35" i="18"/>
  <c r="AG22" i="18"/>
  <c r="AG63" i="18"/>
  <c r="AG96" i="18"/>
  <c r="AG24" i="18"/>
  <c r="AG9" i="18"/>
  <c r="AG86" i="18"/>
  <c r="AG100" i="18"/>
  <c r="AG65" i="18"/>
  <c r="AG58" i="18"/>
  <c r="AG27" i="18"/>
  <c r="AG16" i="18"/>
  <c r="AG93" i="18"/>
  <c r="AG85" i="18"/>
  <c r="AG59" i="18"/>
  <c r="AG39" i="18"/>
  <c r="AG25" i="18"/>
  <c r="AG17" i="18"/>
  <c r="AG82" i="18"/>
  <c r="AG53" i="18"/>
  <c r="AG45" i="18"/>
  <c r="AG88" i="18"/>
  <c r="AG101" i="18"/>
  <c r="AG95" i="18"/>
  <c r="AG74" i="18"/>
  <c r="AG76" i="18"/>
  <c r="AG71" i="18"/>
  <c r="AG10" i="18"/>
  <c r="AG110" i="18"/>
  <c r="AG103" i="18"/>
  <c r="AG11" i="18"/>
  <c r="AG60" i="18"/>
  <c r="AG48" i="18"/>
  <c r="AG18" i="18"/>
  <c r="AG49" i="18"/>
  <c r="AG28" i="18"/>
  <c r="AG15" i="18"/>
  <c r="AG14" i="18"/>
  <c r="AG87" i="18"/>
  <c r="AG62" i="18"/>
  <c r="AG19" i="18"/>
  <c r="AG42" i="18"/>
  <c r="AG92" i="18"/>
  <c r="AG36" i="18"/>
  <c r="AG32" i="18"/>
  <c r="AG47" i="18"/>
  <c r="AG34" i="18"/>
  <c r="AG31" i="18"/>
  <c r="AG78" i="18"/>
  <c r="AG75" i="18"/>
  <c r="AG68" i="18"/>
  <c r="AG40" i="18"/>
  <c r="AG66" i="18"/>
  <c r="AG81" i="18"/>
  <c r="AF112" i="18"/>
  <c r="AG112" i="18" l="1"/>
</calcChain>
</file>

<file path=xl/sharedStrings.xml><?xml version="1.0" encoding="utf-8"?>
<sst xmlns="http://schemas.openxmlformats.org/spreadsheetml/2006/main" count="571" uniqueCount="295">
  <si>
    <t xml:space="preserve"> </t>
  </si>
  <si>
    <t>TOTAL RESERVES</t>
  </si>
  <si>
    <t>Year</t>
  </si>
  <si>
    <t>RESERVE FUND EXPENDITURES</t>
  </si>
  <si>
    <t>TOTAL EXPENDITURES</t>
  </si>
  <si>
    <t>BUILDING - EXTERIOR</t>
  </si>
  <si>
    <t>Budget Yr</t>
  </si>
  <si>
    <t>Effective Age Years</t>
  </si>
  <si>
    <t>Current Replacement Cost</t>
  </si>
  <si>
    <t>Future Replacement Cost</t>
  </si>
  <si>
    <t>Cash Flow Analysis</t>
  </si>
  <si>
    <t>Inflation Rate</t>
  </si>
  <si>
    <t>Normal Lifespan Years</t>
  </si>
  <si>
    <t>Remaining Lifespan Years</t>
  </si>
  <si>
    <t>Quantity</t>
  </si>
  <si>
    <t>Unit</t>
  </si>
  <si>
    <t>Rate</t>
  </si>
  <si>
    <t>Actual Age</t>
  </si>
  <si>
    <t>Siteworks</t>
  </si>
  <si>
    <t>Installation year</t>
  </si>
  <si>
    <t>Year of Inspection</t>
  </si>
  <si>
    <t>sf</t>
  </si>
  <si>
    <t>item</t>
  </si>
  <si>
    <t>Wooden fencing</t>
  </si>
  <si>
    <t>Exterior walls (stucco and cedar siding) - replacement</t>
  </si>
  <si>
    <t>Exterior walls (stucco and cedar siding) - painting</t>
  </si>
  <si>
    <t>BUILDING COMPONENTS</t>
  </si>
  <si>
    <t>Irrigaion sprinkler system</t>
  </si>
  <si>
    <t>Wooden benches</t>
  </si>
  <si>
    <t>Wall finishes - fireside room &amp; kitchen</t>
  </si>
  <si>
    <t>Wall finishes - church, sacristy, chapel etc</t>
  </si>
  <si>
    <t>Wall finishes - lobbies</t>
  </si>
  <si>
    <t>Floor finishes - caretaker suite</t>
  </si>
  <si>
    <t>Floor finishes - totem room</t>
  </si>
  <si>
    <t>Interior doors - hardware replacement</t>
  </si>
  <si>
    <t>Residential appliances - dishwasher in main kitchen</t>
  </si>
  <si>
    <t>ea</t>
  </si>
  <si>
    <t>Exit and emergency light fixtures - old</t>
  </si>
  <si>
    <t>Exit and emergency light fixtures - new</t>
  </si>
  <si>
    <t>Unit heaters - Modine ceiling mounted heaters</t>
  </si>
  <si>
    <t>Fire alarm panel - Mircom Series 1000</t>
  </si>
  <si>
    <t>Floor finishes - gym - wooden floor - sand and re-finish</t>
  </si>
  <si>
    <t>Unit heaters - fan heaters to church</t>
  </si>
  <si>
    <t>Domestic water heater - space heater in washroom</t>
  </si>
  <si>
    <t>Rainwater drainage system - aluminum gutters and downpipes</t>
  </si>
  <si>
    <t>Concrete stairs - 3 locations - replace</t>
  </si>
  <si>
    <t>Pedestrian paving - brick - lift and re-set</t>
  </si>
  <si>
    <t>lf</t>
  </si>
  <si>
    <t>Exterior walls (stucco) at back corner - replacement</t>
  </si>
  <si>
    <t>Superstructure - painting to steel fire escape stairs - 2 stairs</t>
  </si>
  <si>
    <t>Wooden framed single glazed windows - hall, offices &amp; daycare - 46 ea</t>
  </si>
  <si>
    <t>Wooden framed single glazed stained windows - church - 9 large windows</t>
  </si>
  <si>
    <t>Wooden framed single glazed stained windows - church - 22 smaller windows</t>
  </si>
  <si>
    <t>lvs</t>
  </si>
  <si>
    <t>Hollow-core steel door to mechanical room</t>
  </si>
  <si>
    <t>Metal clad swing door with glazed panel to caretakers suite</t>
  </si>
  <si>
    <t>Fittings - Kitchen cabinetry fittings main floor - re-faced</t>
  </si>
  <si>
    <t>Fittings - Kitchen cabinetry fittings to sacristy</t>
  </si>
  <si>
    <t>Fittings - Washroom cabinetry fittings</t>
  </si>
  <si>
    <t>Interior doors and trims - painting</t>
  </si>
  <si>
    <t>Wall finishes - upstairs offices</t>
  </si>
  <si>
    <t>Wall finishes - totem room and washrooms</t>
  </si>
  <si>
    <t>Floor finishes - second floor - carpets to offices</t>
  </si>
  <si>
    <t>Floor finishes - daycare - vinyl &amp; carpet</t>
  </si>
  <si>
    <t>Floor finishes - lobbies - wooden floor - sand and stain</t>
  </si>
  <si>
    <t>Floor finishes - stairs to office and caretakers suite - carpet</t>
  </si>
  <si>
    <t>Floor finishes - kitchen main floor - vinyl flooring</t>
  </si>
  <si>
    <t>Floor finishes - washrooms and hallway adjacent hall - vinyl</t>
  </si>
  <si>
    <t>Ceiling finishes - offices</t>
  </si>
  <si>
    <t>Ceiling finishes - church - wooden</t>
  </si>
  <si>
    <t>Ceiling finishes - daycare</t>
  </si>
  <si>
    <t>Ceiling finishes - fireside room and kitchen</t>
  </si>
  <si>
    <t>Wall and ceiling finishes - caretaker suite</t>
  </si>
  <si>
    <t>Ceiling finishes  - totem room and washrooms</t>
  </si>
  <si>
    <t>Mens</t>
  </si>
  <si>
    <t>Womens</t>
  </si>
  <si>
    <t>Unisex</t>
  </si>
  <si>
    <t xml:space="preserve">Mens </t>
  </si>
  <si>
    <t>Daycare 1</t>
  </si>
  <si>
    <t>Daycare 2</t>
  </si>
  <si>
    <t>Adjacent Stage</t>
  </si>
  <si>
    <t>Church</t>
  </si>
  <si>
    <t>Toilets</t>
  </si>
  <si>
    <t>Washroom sinks</t>
  </si>
  <si>
    <t>Urinals</t>
  </si>
  <si>
    <t>Kitchen sinks</t>
  </si>
  <si>
    <t>Kitchen</t>
  </si>
  <si>
    <t>Adjacent fireside room</t>
  </si>
  <si>
    <t>Total</t>
  </si>
  <si>
    <t>Wooden framed windows - painting frames and trims</t>
  </si>
  <si>
    <t>Plumbing fixtures - 20% of fixtures</t>
  </si>
  <si>
    <t>Plumbing fixtures - 60% of fixtures</t>
  </si>
  <si>
    <t>Wooden framed &amp; solid wooden swing doors (double and single doors) - 18 lvs</t>
  </si>
  <si>
    <t xml:space="preserve">Floor finishes - fireside room </t>
  </si>
  <si>
    <t>Fire alarm components - heat detectors</t>
  </si>
  <si>
    <t>Residential appliances - two ovens and two fans in main kitchen</t>
  </si>
  <si>
    <t>Residential appliances - fridge in main kitchen</t>
  </si>
  <si>
    <t>Wall and ceiling finishes - gym, stage and washrooms</t>
  </si>
  <si>
    <t>Floor finishes - second floor - laminate flooring to hallways</t>
  </si>
  <si>
    <t>Domestic water heater - Rinnai on demand gas fired domestic hot water heater, model R75 RLSe</t>
  </si>
  <si>
    <t>Primary HVAC pumps - Bell and Gossett &amp; Taco pumps in boiler room</t>
  </si>
  <si>
    <t>Primary HVAC pumps - Bell and Gossett pump in HVAC room</t>
  </si>
  <si>
    <t>Make-up air unit/heat Exchanger (Carrier unit) - for church</t>
  </si>
  <si>
    <t>Dining area</t>
  </si>
  <si>
    <t>Fluorescent tube lighting fixtures</t>
  </si>
  <si>
    <t>Location</t>
  </si>
  <si>
    <t>Type</t>
  </si>
  <si>
    <t>Count</t>
  </si>
  <si>
    <t>Upstairs</t>
  </si>
  <si>
    <t>Hallway</t>
  </si>
  <si>
    <t>Incandescent fixture</t>
  </si>
  <si>
    <t>Rector office</t>
  </si>
  <si>
    <t>Copy office</t>
  </si>
  <si>
    <t>Organist</t>
  </si>
  <si>
    <t>Clare Morgan</t>
  </si>
  <si>
    <t>Waiting Area</t>
  </si>
  <si>
    <t>Office</t>
  </si>
  <si>
    <t>Fireside room</t>
  </si>
  <si>
    <t>Main klitchen</t>
  </si>
  <si>
    <t>Main hall</t>
  </si>
  <si>
    <t>Washrooms</t>
  </si>
  <si>
    <t>Library</t>
  </si>
  <si>
    <t>Youth room</t>
  </si>
  <si>
    <t>Washrooms and hallway</t>
  </si>
  <si>
    <t>Stage</t>
  </si>
  <si>
    <t>Lobbies</t>
  </si>
  <si>
    <t>Church lobby</t>
  </si>
  <si>
    <t xml:space="preserve">Church  </t>
  </si>
  <si>
    <t>Hanging incandescent</t>
  </si>
  <si>
    <t>Chaple</t>
  </si>
  <si>
    <t>Gerrys Suite</t>
  </si>
  <si>
    <t>Choir Room</t>
  </si>
  <si>
    <t>Totem</t>
  </si>
  <si>
    <t>Storage</t>
  </si>
  <si>
    <t>Pre-school 1 - Tom Thumb</t>
  </si>
  <si>
    <t>Pre-school 2 - Crown</t>
  </si>
  <si>
    <t>%</t>
  </si>
  <si>
    <t>Other HVAC systems and equipment - ASME expansion tank with bladder</t>
  </si>
  <si>
    <t>Domestic water heater - General Electric electrical powered domestic hot water heater - for washrooms and caretakers suite</t>
  </si>
  <si>
    <t>Controls and instrumentation - tempering/mixing valve for Crown pre-school</t>
  </si>
  <si>
    <t>Controls and instrumentation - Belimo motor diverting valves for make-up air unit</t>
  </si>
  <si>
    <t>Electrical baseboard heaters &amp; thermostats in offices</t>
  </si>
  <si>
    <t>Plumbing fixtures - 5% of fixtures</t>
  </si>
  <si>
    <t>Plumbing fixtures - 15% of fixtures</t>
  </si>
  <si>
    <t>Hot water boiler - Futera gas fired hot water hydronic heating boiler, model HW104437 and Tekmar controls</t>
  </si>
  <si>
    <t>Floor finishes - second floor - carpets to rectors office</t>
  </si>
  <si>
    <t>Unit heater - fan heater in caretakers suite</t>
  </si>
  <si>
    <t>Controls and instrumentation - Neptronic thermostat controls - church</t>
  </si>
  <si>
    <t>Fittings - Kitchen, storage and washroom cabinetry fittings - pre-school - Tom Thumb</t>
  </si>
  <si>
    <t>Fittings - Kitchen, storage and washroom cabinetry fittings - pre-school - Crown</t>
  </si>
  <si>
    <t>Residential appliances - pre-school - Tom Thumb</t>
  </si>
  <si>
    <t>Residential appliances - pre-school - Crown</t>
  </si>
  <si>
    <t>Residential appliances - Laundry room - combined washer/dryer</t>
  </si>
  <si>
    <t>Fixed furnishings - blinds</t>
  </si>
  <si>
    <t>Furniture - painting pews</t>
  </si>
  <si>
    <t>Residential appliances - in caretakers suite - oven, fan, fridge and dishwasher.</t>
  </si>
  <si>
    <t>Square D 100 amp breaker</t>
  </si>
  <si>
    <t>Old</t>
  </si>
  <si>
    <t>Offices - upstair</t>
  </si>
  <si>
    <t>Federal Pioneer 125 amp breaker</t>
  </si>
  <si>
    <t>New</t>
  </si>
  <si>
    <t>Mechanical room</t>
  </si>
  <si>
    <t>Square D 60 amp breaker</t>
  </si>
  <si>
    <t>Electrical MFG panel 100 amp</t>
  </si>
  <si>
    <t>Gym</t>
  </si>
  <si>
    <t>Square D 125 amp breaker</t>
  </si>
  <si>
    <t>Lobby</t>
  </si>
  <si>
    <t>Cutler Hammer 125 amp breaker</t>
  </si>
  <si>
    <t>Downstairs</t>
  </si>
  <si>
    <t>Federal Electric panel 100 amp</t>
  </si>
  <si>
    <t>Tom Thumb</t>
  </si>
  <si>
    <t>In hallway beside totem</t>
  </si>
  <si>
    <t>Main breaker - motor circuit switch 400 amp</t>
  </si>
  <si>
    <t xml:space="preserve">Westinghouse 50 amp breaker </t>
  </si>
  <si>
    <t>Westinghouse 225 amp breaker</t>
  </si>
  <si>
    <t>In HVAC room</t>
  </si>
  <si>
    <t>Main electrical service and distribution - new breaker panels</t>
  </si>
  <si>
    <t>Main electrical service and distribution - old breaker panels</t>
  </si>
  <si>
    <t>Vinyl framed double glazed windows - daycare, office &amp; fireside room - 24 windows</t>
  </si>
  <si>
    <t>Sloped roofing - old</t>
  </si>
  <si>
    <t>Flat roofing old</t>
  </si>
  <si>
    <t>Sloped roofing - new</t>
  </si>
  <si>
    <t>Flat rooing - new</t>
  </si>
  <si>
    <t>Flat rooing - old</t>
  </si>
  <si>
    <t>Qty</t>
  </si>
  <si>
    <t>GST</t>
  </si>
  <si>
    <t>Total sloped Old</t>
  </si>
  <si>
    <t>Total sloped New</t>
  </si>
  <si>
    <t>Total flat old</t>
  </si>
  <si>
    <t>Total - flat new</t>
  </si>
  <si>
    <t>Domestic copper piping - replace with wirsbo piping (7 washrooms and four kitchens - 21 fixtures)</t>
  </si>
  <si>
    <t>Controls and instrumentation - Delta control valves for hydronic piping.</t>
  </si>
  <si>
    <t>Fittings - Kitchen and washroom cabinetry fittings in caretakers suite</t>
  </si>
  <si>
    <t>Fittings - Kitchen to offices - replacement</t>
  </si>
  <si>
    <t>Controls and instrumentation - hall, offices &amp; daycare - Danfoss style valves to regulate temperature on second floor</t>
  </si>
  <si>
    <t>Ricoh office Copier</t>
  </si>
  <si>
    <t>ITEM</t>
  </si>
  <si>
    <t>2B</t>
  </si>
  <si>
    <t>2A</t>
  </si>
  <si>
    <t>3A</t>
  </si>
  <si>
    <t>3B</t>
  </si>
  <si>
    <t>3C</t>
  </si>
  <si>
    <t>4A</t>
  </si>
  <si>
    <t>4B</t>
  </si>
  <si>
    <t>4C</t>
  </si>
  <si>
    <t>4D</t>
  </si>
  <si>
    <t>Superstructure - knock and remove chimney stack to east side of building</t>
  </si>
  <si>
    <t>Superstructure - re-point chimney stack for main boiler room in middle of building</t>
  </si>
  <si>
    <t>5A</t>
  </si>
  <si>
    <t>4E</t>
  </si>
  <si>
    <t>7A</t>
  </si>
  <si>
    <t>5B</t>
  </si>
  <si>
    <t>5C</t>
  </si>
  <si>
    <t>6A</t>
  </si>
  <si>
    <t>6B</t>
  </si>
  <si>
    <t>6C</t>
  </si>
  <si>
    <t>6D</t>
  </si>
  <si>
    <t>7C</t>
  </si>
  <si>
    <t>7D</t>
  </si>
  <si>
    <t>7B</t>
  </si>
  <si>
    <t>7E</t>
  </si>
  <si>
    <t>7F</t>
  </si>
  <si>
    <t>7G</t>
  </si>
  <si>
    <t>Sloped roofing with asphalt shingles (church and main hall) - old roof</t>
  </si>
  <si>
    <t>Sloped roofing with asphalt shingles (offices) - new roof</t>
  </si>
  <si>
    <t>Two-ply SBS bitumen membrane roofing (church) - old roof</t>
  </si>
  <si>
    <t>Two-ply SBS bitumen membrane roofing (offices) - new roof</t>
  </si>
  <si>
    <t>8A</t>
  </si>
  <si>
    <t>8B</t>
  </si>
  <si>
    <t>9A</t>
  </si>
  <si>
    <t>9B</t>
  </si>
  <si>
    <t>9C</t>
  </si>
  <si>
    <t>9D</t>
  </si>
  <si>
    <t>9E</t>
  </si>
  <si>
    <t>9F</t>
  </si>
  <si>
    <t>9G</t>
  </si>
  <si>
    <t>9H</t>
  </si>
  <si>
    <t>Floor finishes - sacristy, office, hallway and washroom in church</t>
  </si>
  <si>
    <t>Floor finishes - carpet - church, chapel etc.</t>
  </si>
  <si>
    <t>10A</t>
  </si>
  <si>
    <t>10B</t>
  </si>
  <si>
    <t>10C</t>
  </si>
  <si>
    <t>10D</t>
  </si>
  <si>
    <t>10E</t>
  </si>
  <si>
    <t>10F</t>
  </si>
  <si>
    <t>10G</t>
  </si>
  <si>
    <t>10H</t>
  </si>
  <si>
    <t>10J</t>
  </si>
  <si>
    <t>10K</t>
  </si>
  <si>
    <t>10L</t>
  </si>
  <si>
    <t>10M</t>
  </si>
  <si>
    <t>10N</t>
  </si>
  <si>
    <t>11A</t>
  </si>
  <si>
    <t>11B</t>
  </si>
  <si>
    <t>11C</t>
  </si>
  <si>
    <t>11D</t>
  </si>
  <si>
    <t>11E</t>
  </si>
  <si>
    <t>12A</t>
  </si>
  <si>
    <t>12B</t>
  </si>
  <si>
    <t>12C</t>
  </si>
  <si>
    <t>12D</t>
  </si>
  <si>
    <t>15A</t>
  </si>
  <si>
    <t>15B</t>
  </si>
  <si>
    <t>15C</t>
  </si>
  <si>
    <t>17A</t>
  </si>
  <si>
    <t>17B</t>
  </si>
  <si>
    <t>20A</t>
  </si>
  <si>
    <t>20B</t>
  </si>
  <si>
    <t>22A</t>
  </si>
  <si>
    <t>22B</t>
  </si>
  <si>
    <t>22C</t>
  </si>
  <si>
    <t>22D</t>
  </si>
  <si>
    <t>22E</t>
  </si>
  <si>
    <t>24A</t>
  </si>
  <si>
    <t>24B</t>
  </si>
  <si>
    <t>24C</t>
  </si>
  <si>
    <t>25A</t>
  </si>
  <si>
    <t>25B</t>
  </si>
  <si>
    <t>26A</t>
  </si>
  <si>
    <t>27A</t>
  </si>
  <si>
    <t>26B</t>
  </si>
  <si>
    <t>27B</t>
  </si>
  <si>
    <t>28A</t>
  </si>
  <si>
    <t>28B</t>
  </si>
  <si>
    <t>28C</t>
  </si>
  <si>
    <t>28D</t>
  </si>
  <si>
    <t>28E</t>
  </si>
  <si>
    <t>28F</t>
  </si>
  <si>
    <t>28G</t>
  </si>
  <si>
    <t>Wall finishes - pre-schools</t>
  </si>
  <si>
    <t>Light fixtures - 10% of light fixtures</t>
  </si>
  <si>
    <t>Light fixtures - 90% of light fixtures</t>
  </si>
  <si>
    <t>Caretakers</t>
  </si>
  <si>
    <t>Washroom and sink</t>
  </si>
  <si>
    <t>Bathtub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</si>
</sst>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/>
    <xf numFmtId="0" fontId="4" fillId="0" borderId="0" xfId="0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43" fontId="0" fillId="0" borderId="0" xfId="0" applyNumberFormat="1"/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 indent="15"/>
    </xf>
    <xf numFmtId="6" fontId="0" fillId="0" borderId="0" xfId="0" applyNumberFormat="1"/>
    <xf numFmtId="6" fontId="7" fillId="0" borderId="0" xfId="0" applyNumberFormat="1" applyFont="1" applyAlignment="1">
      <alignment horizontal="left" vertical="center" indent="15"/>
    </xf>
    <xf numFmtId="8" fontId="0" fillId="0" borderId="0" xfId="0" applyNumberFormat="1"/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Fill="1"/>
    <xf numFmtId="165" fontId="3" fillId="0" borderId="3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right"/>
    </xf>
    <xf numFmtId="165" fontId="2" fillId="2" borderId="3" xfId="0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3" fillId="2" borderId="17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2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5" fontId="4" fillId="0" borderId="0" xfId="0" applyNumberFormat="1" applyFont="1"/>
    <xf numFmtId="3" fontId="2" fillId="2" borderId="10" xfId="0" applyNumberFormat="1" applyFont="1" applyFill="1" applyBorder="1" applyAlignment="1">
      <alignment horizontal="right"/>
    </xf>
    <xf numFmtId="0" fontId="1" fillId="0" borderId="0" xfId="0" applyFont="1"/>
    <xf numFmtId="0" fontId="10" fillId="0" borderId="0" xfId="0" applyFont="1"/>
    <xf numFmtId="4" fontId="2" fillId="0" borderId="0" xfId="0" applyNumberFormat="1" applyFont="1" applyBorder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6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7"/>
  <sheetViews>
    <sheetView zoomScale="115" zoomScaleNormal="115" workbookViewId="0">
      <pane xSplit="2" ySplit="2" topLeftCell="I86" activePane="bottomRight" state="frozen"/>
      <selection pane="topRight" activeCell="B1" sqref="B1"/>
      <selection pane="bottomLeft" activeCell="A3" sqref="A3"/>
      <selection pane="bottomRight" activeCell="R96" sqref="R96:R104"/>
    </sheetView>
  </sheetViews>
  <sheetFormatPr defaultColWidth="8.85546875" defaultRowHeight="12.75" x14ac:dyDescent="0.2"/>
  <cols>
    <col min="1" max="1" width="5.5703125" style="80" customWidth="1"/>
    <col min="2" max="2" width="46.28515625" style="61" customWidth="1"/>
    <col min="3" max="3" width="8.42578125" customWidth="1"/>
    <col min="4" max="4" width="9.42578125" customWidth="1"/>
    <col min="5" max="5" width="9.7109375" customWidth="1"/>
    <col min="6" max="6" width="8.42578125" customWidth="1"/>
    <col min="7" max="7" width="9.140625" customWidth="1"/>
    <col min="8" max="8" width="9.28515625" customWidth="1"/>
    <col min="9" max="9" width="8" style="43" customWidth="1"/>
    <col min="10" max="10" width="8.42578125" customWidth="1"/>
    <col min="11" max="11" width="10.85546875" style="59" customWidth="1"/>
    <col min="12" max="12" width="11.28515625" style="59" customWidth="1"/>
    <col min="13" max="13" width="12.42578125" customWidth="1"/>
    <col min="14" max="14" width="11.28515625" customWidth="1"/>
    <col min="15" max="15" width="4.140625" customWidth="1"/>
    <col min="18" max="18" width="30.42578125" bestFit="1" customWidth="1"/>
    <col min="19" max="19" width="36.140625" customWidth="1"/>
    <col min="20" max="20" width="13.140625" customWidth="1"/>
  </cols>
  <sheetData>
    <row r="1" spans="1:16" ht="16.5" thickTop="1" x14ac:dyDescent="0.25">
      <c r="A1" s="8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72"/>
      <c r="N1" s="73"/>
    </row>
    <row r="2" spans="1:16" ht="47.25" customHeight="1" x14ac:dyDescent="0.2">
      <c r="A2" s="83" t="s">
        <v>196</v>
      </c>
      <c r="B2" s="83" t="s">
        <v>26</v>
      </c>
      <c r="C2" s="12" t="s">
        <v>12</v>
      </c>
      <c r="D2" s="12" t="s">
        <v>19</v>
      </c>
      <c r="E2" s="12" t="s">
        <v>20</v>
      </c>
      <c r="F2" s="12" t="s">
        <v>17</v>
      </c>
      <c r="G2" s="12" t="s">
        <v>7</v>
      </c>
      <c r="H2" s="12" t="s">
        <v>13</v>
      </c>
      <c r="I2" s="36" t="s">
        <v>14</v>
      </c>
      <c r="J2" s="12" t="s">
        <v>15</v>
      </c>
      <c r="K2" s="45" t="s">
        <v>16</v>
      </c>
      <c r="L2" s="46" t="s">
        <v>8</v>
      </c>
      <c r="M2" s="14" t="s">
        <v>9</v>
      </c>
      <c r="N2" s="9"/>
    </row>
    <row r="3" spans="1:16" x14ac:dyDescent="0.2">
      <c r="A3" s="90"/>
      <c r="B3" s="84"/>
      <c r="C3" s="23"/>
      <c r="D3" s="23"/>
      <c r="E3" s="23"/>
      <c r="F3" s="23"/>
      <c r="G3" s="23"/>
      <c r="H3" s="23"/>
      <c r="I3" s="37"/>
      <c r="J3" s="23"/>
      <c r="K3" s="47"/>
      <c r="L3" s="48"/>
      <c r="M3" s="24"/>
      <c r="N3" s="25"/>
    </row>
    <row r="4" spans="1:16" x14ac:dyDescent="0.2">
      <c r="A4" s="91">
        <v>1</v>
      </c>
      <c r="B4" s="85" t="s">
        <v>49</v>
      </c>
      <c r="C4" s="10">
        <v>7</v>
      </c>
      <c r="D4" s="67">
        <v>2011</v>
      </c>
      <c r="E4" s="10">
        <v>2017</v>
      </c>
      <c r="F4" s="10">
        <f>E4-D4</f>
        <v>6</v>
      </c>
      <c r="G4" s="67">
        <v>6</v>
      </c>
      <c r="H4" s="10">
        <f>C4-G4</f>
        <v>1</v>
      </c>
      <c r="I4" s="38">
        <v>2</v>
      </c>
      <c r="J4" s="10" t="s">
        <v>22</v>
      </c>
      <c r="K4" s="49">
        <v>200</v>
      </c>
      <c r="L4" s="50">
        <f>I4*K4</f>
        <v>400</v>
      </c>
      <c r="M4" s="15">
        <f t="shared" ref="M4:M34" si="0">L4*(1+$C$110)^H4</f>
        <v>408</v>
      </c>
      <c r="N4" s="13"/>
      <c r="P4" s="17"/>
    </row>
    <row r="5" spans="1:16" ht="22.5" x14ac:dyDescent="0.2">
      <c r="A5" s="96" t="s">
        <v>198</v>
      </c>
      <c r="B5" s="85" t="s">
        <v>206</v>
      </c>
      <c r="C5" s="10">
        <v>75</v>
      </c>
      <c r="D5" s="67">
        <v>1941</v>
      </c>
      <c r="E5" s="10">
        <v>2017</v>
      </c>
      <c r="F5" s="10">
        <f>E5-D5</f>
        <v>76</v>
      </c>
      <c r="G5" s="67">
        <v>74</v>
      </c>
      <c r="H5" s="10">
        <f>C5-G5</f>
        <v>1</v>
      </c>
      <c r="I5" s="38">
        <v>1</v>
      </c>
      <c r="J5" s="10" t="s">
        <v>22</v>
      </c>
      <c r="K5" s="49">
        <f>5750*1.05</f>
        <v>6037.5</v>
      </c>
      <c r="L5" s="50">
        <f>I5*K5</f>
        <v>6037.5</v>
      </c>
      <c r="M5" s="15">
        <f t="shared" si="0"/>
        <v>6158.25</v>
      </c>
      <c r="N5" s="13"/>
      <c r="P5" s="17"/>
    </row>
    <row r="6" spans="1:16" ht="22.5" x14ac:dyDescent="0.2">
      <c r="A6" s="96" t="s">
        <v>197</v>
      </c>
      <c r="B6" s="85" t="s">
        <v>207</v>
      </c>
      <c r="C6" s="10">
        <v>75</v>
      </c>
      <c r="D6" s="67">
        <v>1928</v>
      </c>
      <c r="E6" s="10">
        <v>2017</v>
      </c>
      <c r="F6" s="10">
        <f>E6-D6</f>
        <v>89</v>
      </c>
      <c r="G6" s="67">
        <v>74</v>
      </c>
      <c r="H6" s="10">
        <f>C6-G6</f>
        <v>1</v>
      </c>
      <c r="I6" s="38">
        <v>1</v>
      </c>
      <c r="J6" s="10" t="s">
        <v>22</v>
      </c>
      <c r="K6" s="49">
        <f>9600*1.05</f>
        <v>10080</v>
      </c>
      <c r="L6" s="50">
        <f>I6*K6</f>
        <v>10080</v>
      </c>
      <c r="M6" s="15">
        <f t="shared" si="0"/>
        <v>10281.6</v>
      </c>
      <c r="N6" s="13"/>
      <c r="P6" s="17"/>
    </row>
    <row r="7" spans="1:16" x14ac:dyDescent="0.2">
      <c r="A7" s="96" t="s">
        <v>199</v>
      </c>
      <c r="B7" s="85" t="s">
        <v>48</v>
      </c>
      <c r="C7" s="10">
        <v>75</v>
      </c>
      <c r="D7" s="67">
        <v>1941</v>
      </c>
      <c r="E7" s="10">
        <v>2017</v>
      </c>
      <c r="F7" s="10">
        <f t="shared" ref="F7:F60" si="1">E7-D7</f>
        <v>76</v>
      </c>
      <c r="G7" s="67">
        <v>73</v>
      </c>
      <c r="H7" s="10">
        <f t="shared" ref="H7:H21" si="2">C7-G7</f>
        <v>2</v>
      </c>
      <c r="I7" s="38">
        <v>1000</v>
      </c>
      <c r="J7" s="10" t="s">
        <v>21</v>
      </c>
      <c r="K7" s="49">
        <v>21</v>
      </c>
      <c r="L7" s="50">
        <f>I7*K7</f>
        <v>21000</v>
      </c>
      <c r="M7" s="15">
        <f t="shared" si="0"/>
        <v>21848.400000000001</v>
      </c>
      <c r="N7" s="13"/>
      <c r="P7" s="17"/>
    </row>
    <row r="8" spans="1:16" x14ac:dyDescent="0.2">
      <c r="A8" s="96" t="s">
        <v>200</v>
      </c>
      <c r="B8" s="85" t="s">
        <v>24</v>
      </c>
      <c r="C8" s="10">
        <v>75</v>
      </c>
      <c r="D8" s="10">
        <v>1941</v>
      </c>
      <c r="E8" s="10">
        <v>2017</v>
      </c>
      <c r="F8" s="10">
        <f t="shared" si="1"/>
        <v>76</v>
      </c>
      <c r="G8" s="67">
        <v>55</v>
      </c>
      <c r="H8" s="10">
        <f t="shared" si="2"/>
        <v>20</v>
      </c>
      <c r="I8" s="38">
        <f>((195+195+95+95+45+45)*20)-I7</f>
        <v>12400</v>
      </c>
      <c r="J8" s="10" t="s">
        <v>21</v>
      </c>
      <c r="K8" s="49">
        <v>21</v>
      </c>
      <c r="L8" s="50">
        <f>I8*K8</f>
        <v>260400</v>
      </c>
      <c r="M8" s="15">
        <f t="shared" si="0"/>
        <v>386940.70191276347</v>
      </c>
      <c r="N8" s="13"/>
    </row>
    <row r="9" spans="1:16" x14ac:dyDescent="0.2">
      <c r="A9" s="96" t="s">
        <v>201</v>
      </c>
      <c r="B9" s="85" t="s">
        <v>25</v>
      </c>
      <c r="C9" s="10">
        <v>10</v>
      </c>
      <c r="D9" s="10">
        <v>2014</v>
      </c>
      <c r="E9" s="10">
        <v>2017</v>
      </c>
      <c r="F9" s="10">
        <f>E9-D9</f>
        <v>3</v>
      </c>
      <c r="G9" s="67">
        <v>3</v>
      </c>
      <c r="H9" s="10">
        <f>C9-G9</f>
        <v>7</v>
      </c>
      <c r="I9" s="38">
        <f>((195+195+95+95+45+45)*20)</f>
        <v>13400</v>
      </c>
      <c r="J9" s="10" t="s">
        <v>21</v>
      </c>
      <c r="K9" s="49">
        <v>1.25</v>
      </c>
      <c r="L9" s="50">
        <f t="shared" ref="L9:L106" si="3">I9*K9</f>
        <v>16750</v>
      </c>
      <c r="M9" s="15">
        <f t="shared" si="0"/>
        <v>19240.484933125437</v>
      </c>
      <c r="N9" s="13"/>
    </row>
    <row r="10" spans="1:16" ht="22.5" x14ac:dyDescent="0.2">
      <c r="A10" s="96" t="s">
        <v>202</v>
      </c>
      <c r="B10" s="85" t="s">
        <v>50</v>
      </c>
      <c r="C10" s="10">
        <v>60</v>
      </c>
      <c r="D10" s="10">
        <v>1941</v>
      </c>
      <c r="E10" s="10">
        <v>2017</v>
      </c>
      <c r="F10" s="10">
        <f t="shared" si="1"/>
        <v>76</v>
      </c>
      <c r="G10" s="67">
        <v>50</v>
      </c>
      <c r="H10" s="10">
        <f t="shared" si="2"/>
        <v>10</v>
      </c>
      <c r="I10" s="38">
        <v>46</v>
      </c>
      <c r="J10" s="10" t="s">
        <v>36</v>
      </c>
      <c r="K10" s="49">
        <v>3000</v>
      </c>
      <c r="L10" s="50">
        <f t="shared" si="3"/>
        <v>138000</v>
      </c>
      <c r="M10" s="15">
        <f t="shared" si="0"/>
        <v>168221.22995927648</v>
      </c>
      <c r="N10" s="13"/>
    </row>
    <row r="11" spans="1:16" ht="22.5" x14ac:dyDescent="0.2">
      <c r="A11" s="96" t="s">
        <v>203</v>
      </c>
      <c r="B11" s="85" t="s">
        <v>51</v>
      </c>
      <c r="C11" s="10">
        <v>60</v>
      </c>
      <c r="D11" s="10">
        <v>1941</v>
      </c>
      <c r="E11" s="10">
        <v>2017</v>
      </c>
      <c r="F11" s="10">
        <f t="shared" si="1"/>
        <v>76</v>
      </c>
      <c r="G11" s="67">
        <v>40</v>
      </c>
      <c r="H11" s="10">
        <f t="shared" si="2"/>
        <v>20</v>
      </c>
      <c r="I11" s="38">
        <v>9</v>
      </c>
      <c r="J11" s="10" t="s">
        <v>36</v>
      </c>
      <c r="K11" s="68">
        <v>20000</v>
      </c>
      <c r="L11" s="50">
        <f t="shared" si="3"/>
        <v>180000</v>
      </c>
      <c r="M11" s="15">
        <f t="shared" si="0"/>
        <v>267470.53127610375</v>
      </c>
      <c r="N11" s="13"/>
    </row>
    <row r="12" spans="1:16" ht="22.5" x14ac:dyDescent="0.2">
      <c r="A12" s="96" t="s">
        <v>204</v>
      </c>
      <c r="B12" s="85" t="s">
        <v>52</v>
      </c>
      <c r="C12" s="10">
        <v>60</v>
      </c>
      <c r="D12" s="10">
        <v>1941</v>
      </c>
      <c r="E12" s="10">
        <v>2017</v>
      </c>
      <c r="F12" s="10">
        <f t="shared" ref="F12" si="4">E12-D12</f>
        <v>76</v>
      </c>
      <c r="G12" s="67">
        <v>40</v>
      </c>
      <c r="H12" s="10">
        <f t="shared" ref="H12" si="5">C12-G12</f>
        <v>20</v>
      </c>
      <c r="I12" s="38">
        <v>22</v>
      </c>
      <c r="J12" s="10" t="s">
        <v>36</v>
      </c>
      <c r="K12" s="68">
        <v>7000</v>
      </c>
      <c r="L12" s="50">
        <f t="shared" ref="L12" si="6">I12*K12</f>
        <v>154000</v>
      </c>
      <c r="M12" s="15">
        <f t="shared" si="0"/>
        <v>228835.89898066656</v>
      </c>
      <c r="N12" s="13"/>
    </row>
    <row r="13" spans="1:16" ht="22.5" x14ac:dyDescent="0.2">
      <c r="A13" s="96" t="s">
        <v>205</v>
      </c>
      <c r="B13" s="85" t="s">
        <v>178</v>
      </c>
      <c r="C13" s="10">
        <v>35</v>
      </c>
      <c r="D13" s="10">
        <v>1997</v>
      </c>
      <c r="E13" s="10">
        <v>2017</v>
      </c>
      <c r="F13" s="10">
        <f t="shared" si="1"/>
        <v>20</v>
      </c>
      <c r="G13" s="67">
        <v>20</v>
      </c>
      <c r="H13" s="10">
        <f t="shared" si="2"/>
        <v>15</v>
      </c>
      <c r="I13" s="38">
        <v>24</v>
      </c>
      <c r="J13" s="10" t="s">
        <v>36</v>
      </c>
      <c r="K13" s="68">
        <v>2500</v>
      </c>
      <c r="L13" s="50">
        <f t="shared" si="3"/>
        <v>60000</v>
      </c>
      <c r="M13" s="15">
        <f t="shared" si="0"/>
        <v>80752.10029944776</v>
      </c>
      <c r="N13" s="13"/>
    </row>
    <row r="14" spans="1:16" x14ac:dyDescent="0.2">
      <c r="A14" s="96" t="s">
        <v>209</v>
      </c>
      <c r="B14" s="85" t="s">
        <v>89</v>
      </c>
      <c r="C14" s="10">
        <v>10</v>
      </c>
      <c r="D14" s="10">
        <v>2014</v>
      </c>
      <c r="E14" s="10">
        <v>2017</v>
      </c>
      <c r="F14" s="10">
        <f>E14-D14</f>
        <v>3</v>
      </c>
      <c r="G14" s="67">
        <v>9</v>
      </c>
      <c r="H14" s="10">
        <f t="shared" si="2"/>
        <v>1</v>
      </c>
      <c r="I14" s="38">
        <f>I10+I11+I12+I13</f>
        <v>101</v>
      </c>
      <c r="J14" s="10" t="s">
        <v>36</v>
      </c>
      <c r="K14" s="49">
        <v>80</v>
      </c>
      <c r="L14" s="50">
        <f t="shared" si="3"/>
        <v>8080</v>
      </c>
      <c r="M14" s="15">
        <f t="shared" si="0"/>
        <v>8241.6</v>
      </c>
      <c r="N14" s="13"/>
    </row>
    <row r="15" spans="1:16" ht="27" customHeight="1" x14ac:dyDescent="0.2">
      <c r="A15" s="96" t="s">
        <v>208</v>
      </c>
      <c r="B15" s="85" t="s">
        <v>92</v>
      </c>
      <c r="C15" s="10">
        <v>50</v>
      </c>
      <c r="D15" s="10">
        <v>1960</v>
      </c>
      <c r="E15" s="10">
        <v>2017</v>
      </c>
      <c r="F15" s="10">
        <f>E15-D15</f>
        <v>57</v>
      </c>
      <c r="G15" s="67">
        <v>30</v>
      </c>
      <c r="H15" s="10">
        <f>C15-G15</f>
        <v>20</v>
      </c>
      <c r="I15" s="38">
        <v>18</v>
      </c>
      <c r="J15" s="10" t="s">
        <v>53</v>
      </c>
      <c r="K15" s="49">
        <v>4000</v>
      </c>
      <c r="L15" s="50">
        <f>I15*K15</f>
        <v>72000</v>
      </c>
      <c r="M15" s="15">
        <f t="shared" si="0"/>
        <v>106988.2125104415</v>
      </c>
      <c r="N15" s="13"/>
    </row>
    <row r="16" spans="1:16" x14ac:dyDescent="0.2">
      <c r="A16" s="96" t="s">
        <v>211</v>
      </c>
      <c r="B16" s="85" t="s">
        <v>54</v>
      </c>
      <c r="C16" s="10">
        <v>50</v>
      </c>
      <c r="D16" s="10">
        <v>1960</v>
      </c>
      <c r="E16" s="10">
        <v>2017</v>
      </c>
      <c r="F16" s="10">
        <f>E16-D16</f>
        <v>57</v>
      </c>
      <c r="G16" s="67">
        <v>35</v>
      </c>
      <c r="H16" s="10">
        <f>C16-G16</f>
        <v>15</v>
      </c>
      <c r="I16" s="38">
        <v>1</v>
      </c>
      <c r="J16" s="10" t="s">
        <v>36</v>
      </c>
      <c r="K16" s="49">
        <v>2000</v>
      </c>
      <c r="L16" s="50">
        <f>I16*K16</f>
        <v>2000</v>
      </c>
      <c r="M16" s="15">
        <f t="shared" si="0"/>
        <v>2691.7366766482583</v>
      </c>
      <c r="N16" s="13"/>
    </row>
    <row r="17" spans="1:19" x14ac:dyDescent="0.2">
      <c r="A17" s="96" t="s">
        <v>212</v>
      </c>
      <c r="B17" s="85" t="s">
        <v>55</v>
      </c>
      <c r="C17" s="10">
        <v>35</v>
      </c>
      <c r="D17" s="10">
        <v>1990</v>
      </c>
      <c r="E17" s="10">
        <v>2017</v>
      </c>
      <c r="F17" s="10">
        <f>E17-D17</f>
        <v>27</v>
      </c>
      <c r="G17" s="67">
        <v>34</v>
      </c>
      <c r="H17" s="10">
        <f>C17-G17</f>
        <v>1</v>
      </c>
      <c r="I17" s="38">
        <v>1</v>
      </c>
      <c r="J17" s="10" t="s">
        <v>36</v>
      </c>
      <c r="K17" s="49">
        <v>1000</v>
      </c>
      <c r="L17" s="50">
        <f t="shared" si="3"/>
        <v>1000</v>
      </c>
      <c r="M17" s="15">
        <f t="shared" si="0"/>
        <v>1020</v>
      </c>
      <c r="N17" s="13"/>
    </row>
    <row r="18" spans="1:19" ht="35.25" customHeight="1" x14ac:dyDescent="0.2">
      <c r="A18" s="96" t="s">
        <v>213</v>
      </c>
      <c r="B18" s="85" t="s">
        <v>223</v>
      </c>
      <c r="C18" s="10">
        <v>22</v>
      </c>
      <c r="D18" s="10">
        <v>1999</v>
      </c>
      <c r="E18" s="10">
        <v>2017</v>
      </c>
      <c r="F18" s="10">
        <f t="shared" si="1"/>
        <v>18</v>
      </c>
      <c r="G18" s="67">
        <v>21</v>
      </c>
      <c r="H18" s="10">
        <f t="shared" si="2"/>
        <v>1</v>
      </c>
      <c r="I18" s="38">
        <f>ROUNDUP((126*36*2)+(140*16*2)+(15*15*2)+(30*20),-3)</f>
        <v>15000</v>
      </c>
      <c r="J18" s="10" t="s">
        <v>21</v>
      </c>
      <c r="K18" s="49">
        <v>5.25</v>
      </c>
      <c r="L18" s="50">
        <f t="shared" si="3"/>
        <v>78750</v>
      </c>
      <c r="M18" s="15">
        <f t="shared" si="0"/>
        <v>80325</v>
      </c>
      <c r="N18" s="13"/>
    </row>
    <row r="19" spans="1:19" ht="35.25" customHeight="1" x14ac:dyDescent="0.2">
      <c r="A19" s="96" t="s">
        <v>214</v>
      </c>
      <c r="B19" s="85" t="s">
        <v>224</v>
      </c>
      <c r="C19" s="10">
        <v>22</v>
      </c>
      <c r="D19" s="10">
        <v>2014</v>
      </c>
      <c r="E19" s="10">
        <v>2017</v>
      </c>
      <c r="F19" s="10">
        <f t="shared" ref="F19" si="7">E19-D19</f>
        <v>3</v>
      </c>
      <c r="G19" s="67">
        <v>3</v>
      </c>
      <c r="H19" s="10">
        <f t="shared" ref="H19" si="8">C19-G19</f>
        <v>19</v>
      </c>
      <c r="I19" s="38">
        <f>ROUNDUP(43*21*2,-2)</f>
        <v>1900</v>
      </c>
      <c r="J19" s="10" t="s">
        <v>21</v>
      </c>
      <c r="K19" s="49">
        <v>5.25</v>
      </c>
      <c r="L19" s="50">
        <f t="shared" ref="L19" si="9">I19*K19</f>
        <v>9975</v>
      </c>
      <c r="M19" s="15">
        <f t="shared" si="0"/>
        <v>14531.691445964787</v>
      </c>
      <c r="N19" s="13"/>
    </row>
    <row r="20" spans="1:19" x14ac:dyDescent="0.2">
      <c r="A20" s="96" t="s">
        <v>215</v>
      </c>
      <c r="B20" s="85" t="s">
        <v>225</v>
      </c>
      <c r="C20" s="10">
        <v>22</v>
      </c>
      <c r="D20" s="10">
        <v>1999</v>
      </c>
      <c r="E20" s="10">
        <v>2017</v>
      </c>
      <c r="F20" s="10">
        <f t="shared" ref="F20" si="10">E20-D20</f>
        <v>18</v>
      </c>
      <c r="G20" s="67">
        <v>17</v>
      </c>
      <c r="H20" s="10">
        <f t="shared" ref="H20" si="11">C20-G20</f>
        <v>5</v>
      </c>
      <c r="I20" s="38">
        <f>ROUNDUP((38*24)+(40*12)+(21*8)+150,-2)</f>
        <v>1800</v>
      </c>
      <c r="J20" s="10" t="s">
        <v>21</v>
      </c>
      <c r="K20" s="68">
        <v>15</v>
      </c>
      <c r="L20" s="50">
        <f t="shared" ref="L20" si="12">I20*K20</f>
        <v>27000</v>
      </c>
      <c r="M20" s="15">
        <f t="shared" si="0"/>
        <v>29810.181686399999</v>
      </c>
      <c r="N20" s="13"/>
    </row>
    <row r="21" spans="1:19" x14ac:dyDescent="0.2">
      <c r="A21" s="96" t="s">
        <v>216</v>
      </c>
      <c r="B21" s="85" t="s">
        <v>226</v>
      </c>
      <c r="C21" s="10">
        <v>22</v>
      </c>
      <c r="D21" s="10">
        <v>2014</v>
      </c>
      <c r="E21" s="10">
        <v>2017</v>
      </c>
      <c r="F21" s="10">
        <f t="shared" si="1"/>
        <v>3</v>
      </c>
      <c r="G21" s="67">
        <v>3</v>
      </c>
      <c r="H21" s="10">
        <f t="shared" si="2"/>
        <v>19</v>
      </c>
      <c r="I21" s="38">
        <f>41*25</f>
        <v>1025</v>
      </c>
      <c r="J21" s="10" t="s">
        <v>21</v>
      </c>
      <c r="K21" s="68">
        <v>15</v>
      </c>
      <c r="L21" s="50">
        <f t="shared" si="3"/>
        <v>15375</v>
      </c>
      <c r="M21" s="15">
        <f t="shared" si="0"/>
        <v>22398.471777614897</v>
      </c>
      <c r="N21" s="13"/>
    </row>
    <row r="22" spans="1:19" ht="15" x14ac:dyDescent="0.2">
      <c r="A22" s="96" t="s">
        <v>210</v>
      </c>
      <c r="B22" s="85" t="s">
        <v>56</v>
      </c>
      <c r="C22" s="10">
        <v>30</v>
      </c>
      <c r="D22" s="10">
        <v>1980</v>
      </c>
      <c r="E22" s="10">
        <v>2017</v>
      </c>
      <c r="F22" s="10">
        <f t="shared" si="1"/>
        <v>37</v>
      </c>
      <c r="G22" s="67">
        <v>25</v>
      </c>
      <c r="H22" s="10">
        <f t="shared" ref="H22:H36" si="13">C22-G22</f>
        <v>5</v>
      </c>
      <c r="I22" s="38">
        <v>1</v>
      </c>
      <c r="J22" s="10" t="s">
        <v>22</v>
      </c>
      <c r="K22" s="49">
        <v>7000</v>
      </c>
      <c r="L22" s="50">
        <f t="shared" si="3"/>
        <v>7000</v>
      </c>
      <c r="M22" s="15">
        <f t="shared" si="0"/>
        <v>7728.5656224000004</v>
      </c>
      <c r="N22" s="13"/>
      <c r="R22" s="19"/>
      <c r="S22" s="21"/>
    </row>
    <row r="23" spans="1:19" ht="15" x14ac:dyDescent="0.2">
      <c r="A23" s="96" t="s">
        <v>219</v>
      </c>
      <c r="B23" s="85" t="s">
        <v>193</v>
      </c>
      <c r="C23" s="10">
        <v>30</v>
      </c>
      <c r="D23" s="10">
        <v>1990</v>
      </c>
      <c r="E23" s="10">
        <v>2017</v>
      </c>
      <c r="F23" s="10">
        <f t="shared" si="1"/>
        <v>27</v>
      </c>
      <c r="G23" s="67">
        <v>20</v>
      </c>
      <c r="H23" s="10">
        <f t="shared" si="13"/>
        <v>10</v>
      </c>
      <c r="I23" s="38">
        <v>1</v>
      </c>
      <c r="J23" s="10" t="s">
        <v>22</v>
      </c>
      <c r="K23" s="49">
        <v>3000</v>
      </c>
      <c r="L23" s="50">
        <f t="shared" si="3"/>
        <v>3000</v>
      </c>
      <c r="M23" s="15">
        <f t="shared" si="0"/>
        <v>3656.9832599842712</v>
      </c>
      <c r="N23" s="13"/>
      <c r="R23" s="19"/>
      <c r="S23" s="21"/>
    </row>
    <row r="24" spans="1:19" ht="22.5" x14ac:dyDescent="0.2">
      <c r="A24" s="96" t="s">
        <v>217</v>
      </c>
      <c r="B24" s="85" t="s">
        <v>192</v>
      </c>
      <c r="C24" s="10">
        <v>25</v>
      </c>
      <c r="D24" s="10">
        <v>2012</v>
      </c>
      <c r="E24" s="10">
        <v>2017</v>
      </c>
      <c r="F24" s="10">
        <f t="shared" si="1"/>
        <v>5</v>
      </c>
      <c r="G24" s="67">
        <v>5</v>
      </c>
      <c r="H24" s="10">
        <f t="shared" si="13"/>
        <v>20</v>
      </c>
      <c r="I24" s="38">
        <v>1</v>
      </c>
      <c r="J24" s="10" t="s">
        <v>22</v>
      </c>
      <c r="K24" s="49">
        <v>6000</v>
      </c>
      <c r="L24" s="50">
        <f t="shared" si="3"/>
        <v>6000</v>
      </c>
      <c r="M24" s="15">
        <f t="shared" si="0"/>
        <v>8915.6843758701252</v>
      </c>
      <c r="N24" s="13"/>
      <c r="R24" s="19"/>
      <c r="S24" s="21"/>
    </row>
    <row r="25" spans="1:19" ht="15" x14ac:dyDescent="0.2">
      <c r="A25" s="96" t="s">
        <v>218</v>
      </c>
      <c r="B25" s="85" t="s">
        <v>57</v>
      </c>
      <c r="C25" s="10">
        <v>30</v>
      </c>
      <c r="D25" s="10">
        <v>1980</v>
      </c>
      <c r="E25" s="10">
        <v>2017</v>
      </c>
      <c r="F25" s="10">
        <f t="shared" si="1"/>
        <v>37</v>
      </c>
      <c r="G25" s="67">
        <v>22</v>
      </c>
      <c r="H25" s="10">
        <f t="shared" si="13"/>
        <v>8</v>
      </c>
      <c r="I25" s="38">
        <v>1</v>
      </c>
      <c r="J25" s="10" t="s">
        <v>22</v>
      </c>
      <c r="K25" s="49">
        <v>6000</v>
      </c>
      <c r="L25" s="50">
        <f t="shared" si="3"/>
        <v>6000</v>
      </c>
      <c r="M25" s="15">
        <f t="shared" si="0"/>
        <v>7029.9562860135929</v>
      </c>
      <c r="N25" s="13"/>
      <c r="R25" s="19"/>
      <c r="S25" s="21"/>
    </row>
    <row r="26" spans="1:19" ht="15" x14ac:dyDescent="0.2">
      <c r="A26" s="96" t="s">
        <v>220</v>
      </c>
      <c r="B26" s="85" t="s">
        <v>58</v>
      </c>
      <c r="C26" s="10">
        <v>30</v>
      </c>
      <c r="D26" s="10">
        <v>2010</v>
      </c>
      <c r="E26" s="10">
        <v>2017</v>
      </c>
      <c r="F26" s="10">
        <f t="shared" si="1"/>
        <v>7</v>
      </c>
      <c r="G26" s="67">
        <v>7</v>
      </c>
      <c r="H26" s="10">
        <f t="shared" si="13"/>
        <v>23</v>
      </c>
      <c r="I26" s="38">
        <v>1</v>
      </c>
      <c r="J26" s="10" t="s">
        <v>22</v>
      </c>
      <c r="K26" s="49">
        <v>2000</v>
      </c>
      <c r="L26" s="50">
        <f t="shared" si="3"/>
        <v>2000</v>
      </c>
      <c r="M26" s="15">
        <f t="shared" si="0"/>
        <v>3153.7985283827938</v>
      </c>
      <c r="N26" s="13"/>
      <c r="R26" s="19"/>
      <c r="S26" s="21"/>
    </row>
    <row r="27" spans="1:19" ht="22.5" x14ac:dyDescent="0.2">
      <c r="A27" s="96" t="s">
        <v>221</v>
      </c>
      <c r="B27" s="85" t="s">
        <v>149</v>
      </c>
      <c r="C27" s="10">
        <v>30</v>
      </c>
      <c r="D27" s="10">
        <v>2005</v>
      </c>
      <c r="E27" s="10">
        <v>2017</v>
      </c>
      <c r="F27" s="10">
        <f t="shared" si="1"/>
        <v>12</v>
      </c>
      <c r="G27" s="67">
        <v>12</v>
      </c>
      <c r="H27" s="10">
        <f t="shared" si="13"/>
        <v>18</v>
      </c>
      <c r="I27" s="38">
        <v>1</v>
      </c>
      <c r="J27" s="10" t="s">
        <v>22</v>
      </c>
      <c r="K27" s="49">
        <v>12000</v>
      </c>
      <c r="L27" s="50">
        <f t="shared" si="3"/>
        <v>12000</v>
      </c>
      <c r="M27" s="15">
        <f t="shared" si="0"/>
        <v>17138.954970915274</v>
      </c>
      <c r="N27" s="13"/>
      <c r="R27" s="19"/>
      <c r="S27" s="21"/>
    </row>
    <row r="28" spans="1:19" ht="22.5" x14ac:dyDescent="0.2">
      <c r="A28" s="96" t="s">
        <v>222</v>
      </c>
      <c r="B28" s="85" t="s">
        <v>148</v>
      </c>
      <c r="C28" s="10">
        <v>30</v>
      </c>
      <c r="D28" s="10">
        <v>2010</v>
      </c>
      <c r="E28" s="10">
        <v>2017</v>
      </c>
      <c r="F28" s="10">
        <f t="shared" si="1"/>
        <v>7</v>
      </c>
      <c r="G28" s="67">
        <v>7</v>
      </c>
      <c r="H28" s="10">
        <f t="shared" si="13"/>
        <v>23</v>
      </c>
      <c r="I28" s="38">
        <v>1</v>
      </c>
      <c r="J28" s="10" t="s">
        <v>22</v>
      </c>
      <c r="K28" s="49">
        <v>20000</v>
      </c>
      <c r="L28" s="50">
        <f t="shared" si="3"/>
        <v>20000</v>
      </c>
      <c r="M28" s="15">
        <f t="shared" si="0"/>
        <v>31537.98528382794</v>
      </c>
      <c r="N28" s="13"/>
      <c r="R28" s="19"/>
      <c r="S28" s="21"/>
    </row>
    <row r="29" spans="1:19" ht="15" x14ac:dyDescent="0.2">
      <c r="A29" s="96" t="s">
        <v>227</v>
      </c>
      <c r="B29" s="85" t="s">
        <v>34</v>
      </c>
      <c r="C29" s="10">
        <v>35</v>
      </c>
      <c r="D29" s="10">
        <v>1960</v>
      </c>
      <c r="E29" s="10">
        <v>2017</v>
      </c>
      <c r="F29" s="10">
        <f t="shared" si="1"/>
        <v>57</v>
      </c>
      <c r="G29" s="67">
        <v>33</v>
      </c>
      <c r="H29" s="10">
        <f t="shared" si="13"/>
        <v>2</v>
      </c>
      <c r="I29" s="38">
        <v>40</v>
      </c>
      <c r="J29" s="10" t="s">
        <v>36</v>
      </c>
      <c r="K29" s="49">
        <v>100</v>
      </c>
      <c r="L29" s="50">
        <f t="shared" si="3"/>
        <v>4000</v>
      </c>
      <c r="M29" s="15">
        <f t="shared" si="0"/>
        <v>4161.6000000000004</v>
      </c>
      <c r="N29" s="13"/>
      <c r="R29" s="19"/>
      <c r="S29" s="21"/>
    </row>
    <row r="30" spans="1:19" ht="15" x14ac:dyDescent="0.2">
      <c r="A30" s="96" t="s">
        <v>228</v>
      </c>
      <c r="B30" s="85" t="s">
        <v>59</v>
      </c>
      <c r="C30" s="10">
        <v>15</v>
      </c>
      <c r="D30" s="10">
        <v>2000</v>
      </c>
      <c r="E30" s="10">
        <v>2017</v>
      </c>
      <c r="F30" s="10">
        <f t="shared" si="1"/>
        <v>17</v>
      </c>
      <c r="G30" s="67">
        <v>14</v>
      </c>
      <c r="H30" s="10">
        <f t="shared" si="13"/>
        <v>1</v>
      </c>
      <c r="I30" s="38">
        <v>60</v>
      </c>
      <c r="J30" s="10" t="s">
        <v>36</v>
      </c>
      <c r="K30" s="49">
        <v>50</v>
      </c>
      <c r="L30" s="50">
        <f t="shared" si="3"/>
        <v>3000</v>
      </c>
      <c r="M30" s="15">
        <f t="shared" si="0"/>
        <v>3060</v>
      </c>
      <c r="N30" s="13"/>
      <c r="R30" s="19"/>
      <c r="S30" s="21"/>
    </row>
    <row r="31" spans="1:19" ht="24.75" customHeight="1" x14ac:dyDescent="0.2">
      <c r="A31" s="96" t="s">
        <v>229</v>
      </c>
      <c r="B31" s="85" t="s">
        <v>30</v>
      </c>
      <c r="C31" s="10">
        <v>20</v>
      </c>
      <c r="D31" s="10">
        <v>2000</v>
      </c>
      <c r="E31" s="10">
        <v>2017</v>
      </c>
      <c r="F31" s="10">
        <f t="shared" si="1"/>
        <v>17</v>
      </c>
      <c r="G31" s="67">
        <v>18</v>
      </c>
      <c r="H31" s="10">
        <f t="shared" si="13"/>
        <v>2</v>
      </c>
      <c r="I31" s="38">
        <v>10000</v>
      </c>
      <c r="J31" s="10" t="s">
        <v>21</v>
      </c>
      <c r="K31" s="49">
        <v>0.8</v>
      </c>
      <c r="L31" s="50">
        <f t="shared" si="3"/>
        <v>8000</v>
      </c>
      <c r="M31" s="15">
        <f t="shared" si="0"/>
        <v>8323.2000000000007</v>
      </c>
      <c r="N31" s="13"/>
      <c r="R31" s="19"/>
      <c r="S31" s="21"/>
    </row>
    <row r="32" spans="1:19" ht="15" x14ac:dyDescent="0.2">
      <c r="A32" s="96" t="s">
        <v>230</v>
      </c>
      <c r="B32" s="85" t="s">
        <v>97</v>
      </c>
      <c r="C32" s="10">
        <v>20</v>
      </c>
      <c r="D32" s="10">
        <v>2000</v>
      </c>
      <c r="E32" s="10">
        <v>2017</v>
      </c>
      <c r="F32" s="10">
        <f t="shared" si="1"/>
        <v>17</v>
      </c>
      <c r="G32" s="67">
        <v>17</v>
      </c>
      <c r="H32" s="10">
        <f t="shared" si="13"/>
        <v>3</v>
      </c>
      <c r="I32" s="38">
        <v>10000</v>
      </c>
      <c r="J32" s="10" t="s">
        <v>21</v>
      </c>
      <c r="K32" s="49">
        <v>0.8</v>
      </c>
      <c r="L32" s="50">
        <f t="shared" si="3"/>
        <v>8000</v>
      </c>
      <c r="M32" s="15">
        <f t="shared" si="0"/>
        <v>8489.6639999999989</v>
      </c>
      <c r="N32" s="13"/>
      <c r="R32" s="19"/>
      <c r="S32" s="21"/>
    </row>
    <row r="33" spans="1:20" ht="12.75" customHeight="1" x14ac:dyDescent="0.2">
      <c r="A33" s="96" t="s">
        <v>231</v>
      </c>
      <c r="B33" s="85" t="s">
        <v>60</v>
      </c>
      <c r="C33" s="10">
        <v>20</v>
      </c>
      <c r="D33" s="10">
        <v>2000</v>
      </c>
      <c r="E33" s="10">
        <v>2017</v>
      </c>
      <c r="F33" s="10">
        <f t="shared" si="1"/>
        <v>17</v>
      </c>
      <c r="G33" s="67">
        <v>17</v>
      </c>
      <c r="H33" s="10">
        <f t="shared" si="13"/>
        <v>3</v>
      </c>
      <c r="I33" s="38">
        <v>1</v>
      </c>
      <c r="J33" s="10" t="s">
        <v>22</v>
      </c>
      <c r="K33" s="49">
        <v>1800</v>
      </c>
      <c r="L33" s="50">
        <f t="shared" si="3"/>
        <v>1800</v>
      </c>
      <c r="M33" s="15">
        <f t="shared" si="0"/>
        <v>1910.1743999999999</v>
      </c>
      <c r="N33" s="13"/>
      <c r="R33" s="19"/>
      <c r="S33" s="21"/>
    </row>
    <row r="34" spans="1:20" x14ac:dyDescent="0.2">
      <c r="A34" s="96" t="s">
        <v>232</v>
      </c>
      <c r="B34" s="85" t="s">
        <v>29</v>
      </c>
      <c r="C34" s="10">
        <v>15</v>
      </c>
      <c r="D34" s="10">
        <v>2005</v>
      </c>
      <c r="E34" s="10">
        <v>2017</v>
      </c>
      <c r="F34" s="10">
        <f t="shared" si="1"/>
        <v>12</v>
      </c>
      <c r="G34" s="67">
        <v>10</v>
      </c>
      <c r="H34" s="10">
        <f t="shared" si="13"/>
        <v>5</v>
      </c>
      <c r="I34" s="38">
        <v>2500</v>
      </c>
      <c r="J34" s="10" t="s">
        <v>21</v>
      </c>
      <c r="K34" s="49">
        <v>0.8</v>
      </c>
      <c r="L34" s="50">
        <f t="shared" si="3"/>
        <v>2000</v>
      </c>
      <c r="M34" s="15">
        <f t="shared" si="0"/>
        <v>2208.1616064</v>
      </c>
      <c r="N34" s="13"/>
    </row>
    <row r="35" spans="1:20" x14ac:dyDescent="0.2">
      <c r="A35" s="96" t="s">
        <v>233</v>
      </c>
      <c r="B35" s="85" t="s">
        <v>289</v>
      </c>
      <c r="C35" s="10">
        <v>10</v>
      </c>
      <c r="D35" s="10">
        <v>2010</v>
      </c>
      <c r="E35" s="10">
        <v>2017</v>
      </c>
      <c r="F35" s="10">
        <f t="shared" si="1"/>
        <v>7</v>
      </c>
      <c r="G35" s="67">
        <v>7</v>
      </c>
      <c r="H35" s="10">
        <f t="shared" si="13"/>
        <v>3</v>
      </c>
      <c r="I35" s="38">
        <v>3500</v>
      </c>
      <c r="J35" s="10" t="s">
        <v>21</v>
      </c>
      <c r="K35" s="49">
        <v>0.8</v>
      </c>
      <c r="L35" s="50">
        <f t="shared" si="3"/>
        <v>2800</v>
      </c>
      <c r="M35" s="15">
        <f t="shared" ref="M35:M67" si="14">L35*(1+$C$110)^H35</f>
        <v>2971.3824</v>
      </c>
      <c r="N35" s="13"/>
      <c r="S35" s="20"/>
    </row>
    <row r="36" spans="1:20" x14ac:dyDescent="0.2">
      <c r="A36" s="96" t="s">
        <v>234</v>
      </c>
      <c r="B36" s="85" t="s">
        <v>72</v>
      </c>
      <c r="C36" s="10">
        <v>12</v>
      </c>
      <c r="D36" s="10">
        <v>2012</v>
      </c>
      <c r="E36" s="10">
        <v>2017</v>
      </c>
      <c r="F36" s="10">
        <f t="shared" si="1"/>
        <v>5</v>
      </c>
      <c r="G36" s="67">
        <v>5</v>
      </c>
      <c r="H36" s="10">
        <f t="shared" si="13"/>
        <v>7</v>
      </c>
      <c r="I36" s="38">
        <v>1</v>
      </c>
      <c r="J36" s="10" t="s">
        <v>22</v>
      </c>
      <c r="K36" s="49">
        <v>1600</v>
      </c>
      <c r="L36" s="50">
        <f t="shared" si="3"/>
        <v>1600</v>
      </c>
      <c r="M36" s="15">
        <f t="shared" si="14"/>
        <v>1837.8970682388476</v>
      </c>
      <c r="N36" s="13"/>
      <c r="S36" s="20"/>
    </row>
    <row r="37" spans="1:20" x14ac:dyDescent="0.2">
      <c r="A37" s="96" t="s">
        <v>235</v>
      </c>
      <c r="B37" s="85" t="s">
        <v>61</v>
      </c>
      <c r="C37" s="10">
        <v>20</v>
      </c>
      <c r="D37" s="10">
        <v>2002</v>
      </c>
      <c r="E37" s="10">
        <v>2017</v>
      </c>
      <c r="F37" s="10">
        <f t="shared" si="1"/>
        <v>15</v>
      </c>
      <c r="G37" s="67">
        <v>15</v>
      </c>
      <c r="H37" s="10">
        <f t="shared" ref="H37:H45" si="15">C37-G37</f>
        <v>5</v>
      </c>
      <c r="I37" s="38">
        <v>1400</v>
      </c>
      <c r="J37" s="10" t="s">
        <v>21</v>
      </c>
      <c r="K37" s="49">
        <v>0.8</v>
      </c>
      <c r="L37" s="50">
        <f t="shared" si="3"/>
        <v>1120</v>
      </c>
      <c r="M37" s="15">
        <f t="shared" si="14"/>
        <v>1236.5704995840001</v>
      </c>
      <c r="N37" s="13"/>
      <c r="S37" s="22"/>
      <c r="T37" s="22"/>
    </row>
    <row r="38" spans="1:20" x14ac:dyDescent="0.2">
      <c r="A38" s="96" t="s">
        <v>236</v>
      </c>
      <c r="B38" s="85" t="s">
        <v>31</v>
      </c>
      <c r="C38" s="10">
        <v>15</v>
      </c>
      <c r="D38" s="10">
        <v>2005</v>
      </c>
      <c r="E38" s="10">
        <v>2017</v>
      </c>
      <c r="F38" s="10">
        <f>E38-D38</f>
        <v>12</v>
      </c>
      <c r="G38" s="67">
        <v>12</v>
      </c>
      <c r="H38" s="10">
        <f>C38-G38</f>
        <v>3</v>
      </c>
      <c r="I38" s="38">
        <v>1</v>
      </c>
      <c r="J38" s="10" t="s">
        <v>22</v>
      </c>
      <c r="K38" s="49">
        <v>300</v>
      </c>
      <c r="L38" s="50">
        <f>I38*K38</f>
        <v>300</v>
      </c>
      <c r="M38" s="15">
        <f t="shared" si="14"/>
        <v>318.36239999999998</v>
      </c>
      <c r="N38" s="13"/>
      <c r="S38" s="22"/>
      <c r="T38" s="22"/>
    </row>
    <row r="39" spans="1:20" x14ac:dyDescent="0.2">
      <c r="A39" s="96" t="s">
        <v>239</v>
      </c>
      <c r="B39" s="85" t="s">
        <v>238</v>
      </c>
      <c r="C39" s="10">
        <v>20</v>
      </c>
      <c r="D39" s="10">
        <v>2004</v>
      </c>
      <c r="E39" s="10">
        <v>2017</v>
      </c>
      <c r="F39" s="10">
        <f t="shared" si="1"/>
        <v>13</v>
      </c>
      <c r="G39" s="67">
        <v>13</v>
      </c>
      <c r="H39" s="10">
        <f>C39-G39</f>
        <v>7</v>
      </c>
      <c r="I39" s="38">
        <f>(40*2.75*2)+(4.33)+(31*4.1)+(20*1)</f>
        <v>371.43</v>
      </c>
      <c r="J39" s="10" t="s">
        <v>21</v>
      </c>
      <c r="K39" s="49">
        <v>10</v>
      </c>
      <c r="L39" s="50">
        <f t="shared" si="3"/>
        <v>3714.3</v>
      </c>
      <c r="M39" s="15">
        <f t="shared" si="14"/>
        <v>4266.56317534972</v>
      </c>
      <c r="N39" s="13"/>
      <c r="S39" s="22"/>
      <c r="T39" s="22"/>
    </row>
    <row r="40" spans="1:20" x14ac:dyDescent="0.2">
      <c r="A40" s="96" t="s">
        <v>240</v>
      </c>
      <c r="B40" s="85" t="s">
        <v>41</v>
      </c>
      <c r="C40" s="10">
        <v>20</v>
      </c>
      <c r="D40" s="10">
        <v>1995</v>
      </c>
      <c r="E40" s="10">
        <v>2017</v>
      </c>
      <c r="F40" s="10">
        <f t="shared" si="1"/>
        <v>22</v>
      </c>
      <c r="G40" s="67">
        <v>18</v>
      </c>
      <c r="H40" s="10">
        <f t="shared" si="15"/>
        <v>2</v>
      </c>
      <c r="I40" s="38">
        <f>44*65</f>
        <v>2860</v>
      </c>
      <c r="J40" s="10" t="s">
        <v>21</v>
      </c>
      <c r="K40" s="49">
        <v>3.5</v>
      </c>
      <c r="L40" s="50">
        <f t="shared" si="3"/>
        <v>10010</v>
      </c>
      <c r="M40" s="15">
        <f t="shared" si="14"/>
        <v>10414.404</v>
      </c>
      <c r="N40" s="13"/>
      <c r="S40" s="22"/>
      <c r="T40" s="22"/>
    </row>
    <row r="41" spans="1:20" x14ac:dyDescent="0.2">
      <c r="A41" s="96" t="s">
        <v>241</v>
      </c>
      <c r="B41" s="85" t="s">
        <v>62</v>
      </c>
      <c r="C41" s="10">
        <v>25</v>
      </c>
      <c r="D41" s="10">
        <v>1990</v>
      </c>
      <c r="E41" s="10">
        <v>2017</v>
      </c>
      <c r="F41" s="10">
        <f>E41-D41</f>
        <v>27</v>
      </c>
      <c r="G41" s="67">
        <v>23</v>
      </c>
      <c r="H41" s="10">
        <f>C41-G41</f>
        <v>2</v>
      </c>
      <c r="I41" s="38">
        <v>700</v>
      </c>
      <c r="J41" s="10" t="s">
        <v>21</v>
      </c>
      <c r="K41" s="49">
        <v>5</v>
      </c>
      <c r="L41" s="50">
        <f>I41*K41</f>
        <v>3500</v>
      </c>
      <c r="M41" s="15">
        <f t="shared" si="14"/>
        <v>3641.4</v>
      </c>
      <c r="N41" s="13"/>
      <c r="S41" s="22"/>
      <c r="T41" s="22"/>
    </row>
    <row r="42" spans="1:20" x14ac:dyDescent="0.2">
      <c r="A42" s="96" t="s">
        <v>242</v>
      </c>
      <c r="B42" s="85" t="s">
        <v>145</v>
      </c>
      <c r="C42" s="10">
        <v>25</v>
      </c>
      <c r="D42" s="10">
        <v>2013</v>
      </c>
      <c r="E42" s="10">
        <v>2017</v>
      </c>
      <c r="F42" s="10">
        <f>E42-D42</f>
        <v>4</v>
      </c>
      <c r="G42" s="67">
        <v>4</v>
      </c>
      <c r="H42" s="10">
        <f>C42-G42</f>
        <v>21</v>
      </c>
      <c r="I42" s="38">
        <v>200</v>
      </c>
      <c r="J42" s="10" t="s">
        <v>21</v>
      </c>
      <c r="K42" s="49">
        <v>5</v>
      </c>
      <c r="L42" s="50">
        <f>I42*K42</f>
        <v>1000</v>
      </c>
      <c r="M42" s="15">
        <f t="shared" si="14"/>
        <v>1515.6663438979213</v>
      </c>
      <c r="N42" s="13"/>
      <c r="S42" s="22"/>
      <c r="T42" s="22"/>
    </row>
    <row r="43" spans="1:20" x14ac:dyDescent="0.2">
      <c r="A43" s="96" t="s">
        <v>243</v>
      </c>
      <c r="B43" s="85" t="s">
        <v>98</v>
      </c>
      <c r="C43" s="10">
        <v>25</v>
      </c>
      <c r="D43" s="10">
        <v>2011</v>
      </c>
      <c r="E43" s="10">
        <v>2017</v>
      </c>
      <c r="F43" s="10">
        <f>E43-D43</f>
        <v>6</v>
      </c>
      <c r="G43" s="67">
        <v>17</v>
      </c>
      <c r="H43" s="10">
        <f>C43-G43</f>
        <v>8</v>
      </c>
      <c r="I43" s="38">
        <v>400</v>
      </c>
      <c r="J43" s="10" t="s">
        <v>21</v>
      </c>
      <c r="K43" s="49">
        <v>7.5</v>
      </c>
      <c r="L43" s="50">
        <f>I43*K43</f>
        <v>3000</v>
      </c>
      <c r="M43" s="15">
        <f t="shared" si="14"/>
        <v>3514.9781430067965</v>
      </c>
      <c r="N43" s="13"/>
      <c r="S43" s="22"/>
      <c r="T43" s="22"/>
    </row>
    <row r="44" spans="1:20" x14ac:dyDescent="0.2">
      <c r="A44" s="96" t="s">
        <v>244</v>
      </c>
      <c r="B44" s="85" t="s">
        <v>93</v>
      </c>
      <c r="C44" s="10">
        <v>15</v>
      </c>
      <c r="D44" s="10">
        <v>2005</v>
      </c>
      <c r="E44" s="10">
        <v>2017</v>
      </c>
      <c r="F44" s="10">
        <f t="shared" si="1"/>
        <v>12</v>
      </c>
      <c r="G44" s="67">
        <v>10</v>
      </c>
      <c r="H44" s="10">
        <f t="shared" si="15"/>
        <v>5</v>
      </c>
      <c r="I44" s="38">
        <v>1700</v>
      </c>
      <c r="J44" s="10" t="s">
        <v>21</v>
      </c>
      <c r="K44" s="49">
        <v>5</v>
      </c>
      <c r="L44" s="50">
        <f t="shared" si="3"/>
        <v>8500</v>
      </c>
      <c r="M44" s="15">
        <f t="shared" si="14"/>
        <v>9384.6868271999992</v>
      </c>
      <c r="N44" s="13"/>
      <c r="T44" s="22"/>
    </row>
    <row r="45" spans="1:20" x14ac:dyDescent="0.2">
      <c r="A45" s="96" t="s">
        <v>245</v>
      </c>
      <c r="B45" s="85" t="s">
        <v>63</v>
      </c>
      <c r="C45" s="10">
        <v>20</v>
      </c>
      <c r="D45" s="10">
        <v>2003</v>
      </c>
      <c r="E45" s="10">
        <v>2017</v>
      </c>
      <c r="F45" s="10">
        <f t="shared" si="1"/>
        <v>14</v>
      </c>
      <c r="G45" s="67">
        <v>14</v>
      </c>
      <c r="H45" s="10">
        <f t="shared" si="15"/>
        <v>6</v>
      </c>
      <c r="I45" s="38">
        <v>2700</v>
      </c>
      <c r="J45" s="10" t="s">
        <v>21</v>
      </c>
      <c r="K45" s="49">
        <v>5</v>
      </c>
      <c r="L45" s="50">
        <f t="shared" si="3"/>
        <v>13500</v>
      </c>
      <c r="M45" s="15">
        <f t="shared" si="14"/>
        <v>15203.192660064002</v>
      </c>
      <c r="N45" s="13"/>
      <c r="T45" s="22"/>
    </row>
    <row r="46" spans="1:20" x14ac:dyDescent="0.2">
      <c r="A46" s="96" t="s">
        <v>246</v>
      </c>
      <c r="B46" s="85" t="s">
        <v>32</v>
      </c>
      <c r="C46" s="10">
        <v>15</v>
      </c>
      <c r="D46" s="10">
        <v>2012</v>
      </c>
      <c r="E46" s="10">
        <v>2017</v>
      </c>
      <c r="F46" s="10">
        <f t="shared" si="1"/>
        <v>5</v>
      </c>
      <c r="G46" s="67">
        <v>5</v>
      </c>
      <c r="H46" s="10">
        <f t="shared" ref="H46:H60" si="16">C46-G46</f>
        <v>10</v>
      </c>
      <c r="I46" s="38">
        <v>1000</v>
      </c>
      <c r="J46" s="10" t="s">
        <v>21</v>
      </c>
      <c r="K46" s="49">
        <v>5</v>
      </c>
      <c r="L46" s="50">
        <f t="shared" si="3"/>
        <v>5000</v>
      </c>
      <c r="M46" s="15">
        <f t="shared" si="14"/>
        <v>6094.9720999737856</v>
      </c>
      <c r="N46" s="13"/>
    </row>
    <row r="47" spans="1:20" x14ac:dyDescent="0.2">
      <c r="A47" s="96" t="s">
        <v>247</v>
      </c>
      <c r="B47" s="85" t="s">
        <v>33</v>
      </c>
      <c r="C47" s="10">
        <v>20</v>
      </c>
      <c r="D47" s="10">
        <v>2005</v>
      </c>
      <c r="E47" s="10">
        <v>2017</v>
      </c>
      <c r="F47" s="10">
        <f t="shared" si="1"/>
        <v>12</v>
      </c>
      <c r="G47" s="67">
        <v>12</v>
      </c>
      <c r="H47" s="10">
        <f t="shared" si="16"/>
        <v>8</v>
      </c>
      <c r="I47" s="38">
        <v>220</v>
      </c>
      <c r="J47" s="10" t="s">
        <v>21</v>
      </c>
      <c r="K47" s="49">
        <v>5</v>
      </c>
      <c r="L47" s="50">
        <f t="shared" si="3"/>
        <v>1100</v>
      </c>
      <c r="M47" s="15">
        <f t="shared" si="14"/>
        <v>1288.8253191024921</v>
      </c>
      <c r="N47" s="13"/>
      <c r="T47" s="22"/>
    </row>
    <row r="48" spans="1:20" x14ac:dyDescent="0.2">
      <c r="A48" s="96" t="s">
        <v>248</v>
      </c>
      <c r="B48" s="85" t="s">
        <v>64</v>
      </c>
      <c r="C48" s="10">
        <v>20</v>
      </c>
      <c r="D48" s="10">
        <v>2000</v>
      </c>
      <c r="E48" s="10">
        <v>2017</v>
      </c>
      <c r="F48" s="10">
        <f t="shared" si="1"/>
        <v>17</v>
      </c>
      <c r="G48" s="67">
        <v>17</v>
      </c>
      <c r="H48" s="10">
        <f t="shared" si="16"/>
        <v>3</v>
      </c>
      <c r="I48" s="38">
        <v>100</v>
      </c>
      <c r="J48" s="10" t="s">
        <v>21</v>
      </c>
      <c r="K48" s="49">
        <v>3.5</v>
      </c>
      <c r="L48" s="50">
        <f t="shared" si="3"/>
        <v>350</v>
      </c>
      <c r="M48" s="15">
        <f t="shared" si="14"/>
        <v>371.4228</v>
      </c>
      <c r="N48" s="13"/>
    </row>
    <row r="49" spans="1:14" x14ac:dyDescent="0.2">
      <c r="A49" s="96" t="s">
        <v>249</v>
      </c>
      <c r="B49" s="85" t="s">
        <v>65</v>
      </c>
      <c r="C49" s="10">
        <v>20</v>
      </c>
      <c r="D49" s="10">
        <v>1995</v>
      </c>
      <c r="E49" s="10">
        <v>2017</v>
      </c>
      <c r="F49" s="10">
        <f t="shared" si="1"/>
        <v>22</v>
      </c>
      <c r="G49" s="67">
        <v>19</v>
      </c>
      <c r="H49" s="10">
        <f t="shared" si="16"/>
        <v>1</v>
      </c>
      <c r="I49" s="38">
        <v>2</v>
      </c>
      <c r="J49" s="10" t="s">
        <v>22</v>
      </c>
      <c r="K49" s="49">
        <v>450</v>
      </c>
      <c r="L49" s="50">
        <f t="shared" si="3"/>
        <v>900</v>
      </c>
      <c r="M49" s="15">
        <f t="shared" si="14"/>
        <v>918</v>
      </c>
      <c r="N49" s="13"/>
    </row>
    <row r="50" spans="1:14" x14ac:dyDescent="0.2">
      <c r="A50" s="96" t="s">
        <v>250</v>
      </c>
      <c r="B50" s="85" t="s">
        <v>66</v>
      </c>
      <c r="C50" s="10">
        <v>20</v>
      </c>
      <c r="D50" s="10">
        <v>2000</v>
      </c>
      <c r="E50" s="10">
        <v>2017</v>
      </c>
      <c r="F50" s="10">
        <f t="shared" si="1"/>
        <v>17</v>
      </c>
      <c r="G50" s="67">
        <v>17</v>
      </c>
      <c r="H50" s="10">
        <f t="shared" si="16"/>
        <v>3</v>
      </c>
      <c r="I50" s="38">
        <v>200</v>
      </c>
      <c r="J50" s="10" t="s">
        <v>21</v>
      </c>
      <c r="K50" s="49">
        <v>5</v>
      </c>
      <c r="L50" s="50">
        <f t="shared" si="3"/>
        <v>1000</v>
      </c>
      <c r="M50" s="15">
        <f t="shared" si="14"/>
        <v>1061.2079999999999</v>
      </c>
      <c r="N50" s="13"/>
    </row>
    <row r="51" spans="1:14" x14ac:dyDescent="0.2">
      <c r="A51" s="96" t="s">
        <v>249</v>
      </c>
      <c r="B51" s="85" t="s">
        <v>67</v>
      </c>
      <c r="C51" s="10">
        <v>20</v>
      </c>
      <c r="D51" s="10">
        <v>2010</v>
      </c>
      <c r="E51" s="10">
        <v>2017</v>
      </c>
      <c r="F51" s="10">
        <f t="shared" si="1"/>
        <v>7</v>
      </c>
      <c r="G51" s="67">
        <v>7</v>
      </c>
      <c r="H51" s="10">
        <f t="shared" si="16"/>
        <v>13</v>
      </c>
      <c r="I51" s="38">
        <v>300</v>
      </c>
      <c r="J51" s="10" t="s">
        <v>21</v>
      </c>
      <c r="K51" s="49">
        <v>5</v>
      </c>
      <c r="L51" s="50">
        <f t="shared" si="3"/>
        <v>1500</v>
      </c>
      <c r="M51" s="15">
        <f t="shared" si="14"/>
        <v>1940.4099456806941</v>
      </c>
      <c r="N51" s="13"/>
    </row>
    <row r="52" spans="1:14" ht="22.5" x14ac:dyDescent="0.2">
      <c r="A52" s="96" t="s">
        <v>251</v>
      </c>
      <c r="B52" s="85" t="s">
        <v>237</v>
      </c>
      <c r="C52" s="10">
        <v>20</v>
      </c>
      <c r="D52" s="10">
        <v>2000</v>
      </c>
      <c r="E52" s="10">
        <v>2017</v>
      </c>
      <c r="F52" s="10">
        <f t="shared" si="1"/>
        <v>17</v>
      </c>
      <c r="G52" s="67">
        <v>15</v>
      </c>
      <c r="H52" s="10">
        <f t="shared" si="16"/>
        <v>5</v>
      </c>
      <c r="I52" s="38">
        <v>300</v>
      </c>
      <c r="J52" s="10" t="s">
        <v>21</v>
      </c>
      <c r="K52" s="49">
        <v>5</v>
      </c>
      <c r="L52" s="50">
        <f t="shared" si="3"/>
        <v>1500</v>
      </c>
      <c r="M52" s="15">
        <f t="shared" si="14"/>
        <v>1656.1212048</v>
      </c>
      <c r="N52" s="13"/>
    </row>
    <row r="53" spans="1:14" x14ac:dyDescent="0.2">
      <c r="A53" s="96" t="s">
        <v>252</v>
      </c>
      <c r="B53" s="85" t="s">
        <v>68</v>
      </c>
      <c r="C53" s="10">
        <v>20</v>
      </c>
      <c r="D53" s="10">
        <v>2003</v>
      </c>
      <c r="E53" s="10">
        <v>2017</v>
      </c>
      <c r="F53" s="10">
        <f t="shared" si="1"/>
        <v>14</v>
      </c>
      <c r="G53" s="67">
        <v>14</v>
      </c>
      <c r="H53" s="10">
        <f t="shared" si="16"/>
        <v>6</v>
      </c>
      <c r="I53" s="38">
        <f>I41+I43</f>
        <v>1100</v>
      </c>
      <c r="J53" s="10" t="s">
        <v>21</v>
      </c>
      <c r="K53" s="49">
        <v>0.7</v>
      </c>
      <c r="L53" s="50">
        <f t="shared" si="3"/>
        <v>770</v>
      </c>
      <c r="M53" s="15">
        <f t="shared" si="14"/>
        <v>867.14506283328001</v>
      </c>
      <c r="N53" s="13"/>
    </row>
    <row r="54" spans="1:14" x14ac:dyDescent="0.2">
      <c r="A54" s="96" t="s">
        <v>253</v>
      </c>
      <c r="B54" s="85" t="s">
        <v>69</v>
      </c>
      <c r="C54" s="10">
        <v>40</v>
      </c>
      <c r="D54" s="10">
        <v>1990</v>
      </c>
      <c r="E54" s="10">
        <v>2017</v>
      </c>
      <c r="F54" s="10">
        <f t="shared" si="1"/>
        <v>27</v>
      </c>
      <c r="G54" s="67">
        <v>27</v>
      </c>
      <c r="H54" s="10">
        <f t="shared" si="16"/>
        <v>13</v>
      </c>
      <c r="I54" s="38">
        <v>5500</v>
      </c>
      <c r="J54" s="10" t="s">
        <v>21</v>
      </c>
      <c r="K54" s="49">
        <v>3</v>
      </c>
      <c r="L54" s="50">
        <f t="shared" si="3"/>
        <v>16500</v>
      </c>
      <c r="M54" s="15">
        <f t="shared" si="14"/>
        <v>21344.509402487634</v>
      </c>
      <c r="N54" s="13"/>
    </row>
    <row r="55" spans="1:14" x14ac:dyDescent="0.2">
      <c r="A55" s="96" t="s">
        <v>254</v>
      </c>
      <c r="B55" s="85" t="s">
        <v>70</v>
      </c>
      <c r="C55" s="10">
        <v>20</v>
      </c>
      <c r="D55" s="10">
        <v>2005</v>
      </c>
      <c r="E55" s="10">
        <v>2017</v>
      </c>
      <c r="F55" s="10">
        <f t="shared" si="1"/>
        <v>12</v>
      </c>
      <c r="G55" s="67">
        <v>12</v>
      </c>
      <c r="H55" s="10">
        <f t="shared" si="16"/>
        <v>8</v>
      </c>
      <c r="I55" s="38">
        <f>I45</f>
        <v>2700</v>
      </c>
      <c r="J55" s="10" t="s">
        <v>21</v>
      </c>
      <c r="K55" s="49">
        <v>0.7</v>
      </c>
      <c r="L55" s="50">
        <f t="shared" si="3"/>
        <v>1889.9999999999998</v>
      </c>
      <c r="M55" s="15">
        <f t="shared" si="14"/>
        <v>2214.4362300942817</v>
      </c>
      <c r="N55" s="13"/>
    </row>
    <row r="56" spans="1:14" x14ac:dyDescent="0.2">
      <c r="A56" s="96" t="s">
        <v>255</v>
      </c>
      <c r="B56" s="85" t="s">
        <v>71</v>
      </c>
      <c r="C56" s="10">
        <v>20</v>
      </c>
      <c r="D56" s="10">
        <v>2003</v>
      </c>
      <c r="E56" s="10">
        <v>2017</v>
      </c>
      <c r="F56" s="10">
        <f t="shared" si="1"/>
        <v>14</v>
      </c>
      <c r="G56" s="67">
        <v>14</v>
      </c>
      <c r="H56" s="10">
        <f t="shared" si="16"/>
        <v>6</v>
      </c>
      <c r="I56" s="38">
        <f>I44+I50</f>
        <v>1900</v>
      </c>
      <c r="J56" s="10" t="s">
        <v>21</v>
      </c>
      <c r="K56" s="49">
        <v>0.7</v>
      </c>
      <c r="L56" s="50">
        <f t="shared" si="3"/>
        <v>1330</v>
      </c>
      <c r="M56" s="15">
        <f t="shared" si="14"/>
        <v>1497.7960176211202</v>
      </c>
      <c r="N56" s="13"/>
    </row>
    <row r="57" spans="1:14" x14ac:dyDescent="0.2">
      <c r="A57" s="96" t="s">
        <v>256</v>
      </c>
      <c r="B57" s="85" t="s">
        <v>73</v>
      </c>
      <c r="C57" s="10">
        <v>20</v>
      </c>
      <c r="D57" s="10">
        <v>2005</v>
      </c>
      <c r="E57" s="10">
        <v>2017</v>
      </c>
      <c r="F57" s="10">
        <f t="shared" si="1"/>
        <v>12</v>
      </c>
      <c r="G57" s="67">
        <v>12</v>
      </c>
      <c r="H57" s="10">
        <f t="shared" si="16"/>
        <v>8</v>
      </c>
      <c r="I57" s="38">
        <f>I47+I51</f>
        <v>520</v>
      </c>
      <c r="J57" s="10" t="s">
        <v>21</v>
      </c>
      <c r="K57" s="49">
        <v>0.7</v>
      </c>
      <c r="L57" s="50">
        <f t="shared" si="3"/>
        <v>364</v>
      </c>
      <c r="M57" s="15">
        <f t="shared" si="14"/>
        <v>426.48401468482467</v>
      </c>
      <c r="N57" s="13"/>
    </row>
    <row r="58" spans="1:14" x14ac:dyDescent="0.2">
      <c r="A58" s="96" t="s">
        <v>257</v>
      </c>
      <c r="B58" s="85" t="s">
        <v>142</v>
      </c>
      <c r="C58" s="10">
        <v>30</v>
      </c>
      <c r="D58" s="10">
        <v>1990</v>
      </c>
      <c r="E58" s="10">
        <v>2017</v>
      </c>
      <c r="F58" s="10">
        <f t="shared" si="1"/>
        <v>27</v>
      </c>
      <c r="G58" s="67">
        <v>27</v>
      </c>
      <c r="H58" s="10">
        <f t="shared" si="16"/>
        <v>3</v>
      </c>
      <c r="I58" s="38">
        <v>1</v>
      </c>
      <c r="J58" s="10" t="s">
        <v>22</v>
      </c>
      <c r="K58" s="49">
        <f>'Plumbing fixtures'!E25*0.05</f>
        <v>1030</v>
      </c>
      <c r="L58" s="50">
        <f t="shared" si="3"/>
        <v>1030</v>
      </c>
      <c r="M58" s="15">
        <f t="shared" si="14"/>
        <v>1093.0442399999999</v>
      </c>
      <c r="N58" s="13"/>
    </row>
    <row r="59" spans="1:14" x14ac:dyDescent="0.2">
      <c r="A59" s="96" t="s">
        <v>258</v>
      </c>
      <c r="B59" s="85" t="s">
        <v>90</v>
      </c>
      <c r="C59" s="10">
        <v>30</v>
      </c>
      <c r="D59" s="10">
        <v>1995</v>
      </c>
      <c r="E59" s="10">
        <v>2017</v>
      </c>
      <c r="F59" s="10">
        <f t="shared" si="1"/>
        <v>22</v>
      </c>
      <c r="G59" s="67">
        <v>22</v>
      </c>
      <c r="H59" s="10">
        <f t="shared" si="16"/>
        <v>8</v>
      </c>
      <c r="I59" s="38">
        <v>1</v>
      </c>
      <c r="J59" s="10" t="s">
        <v>22</v>
      </c>
      <c r="K59" s="49">
        <f>'Plumbing fixtures'!E25*0.2</f>
        <v>4120</v>
      </c>
      <c r="L59" s="50">
        <f t="shared" si="3"/>
        <v>4120</v>
      </c>
      <c r="M59" s="15">
        <f t="shared" si="14"/>
        <v>4827.2366497293342</v>
      </c>
      <c r="N59" s="13"/>
    </row>
    <row r="60" spans="1:14" x14ac:dyDescent="0.2">
      <c r="A60" s="96" t="s">
        <v>259</v>
      </c>
      <c r="B60" s="85" t="s">
        <v>91</v>
      </c>
      <c r="C60" s="10">
        <v>30</v>
      </c>
      <c r="D60" s="10">
        <v>2000</v>
      </c>
      <c r="E60" s="10">
        <v>2017</v>
      </c>
      <c r="F60" s="10">
        <f t="shared" si="1"/>
        <v>17</v>
      </c>
      <c r="G60" s="67">
        <v>17</v>
      </c>
      <c r="H60" s="10">
        <f t="shared" si="16"/>
        <v>13</v>
      </c>
      <c r="I60" s="38">
        <v>1</v>
      </c>
      <c r="J60" s="10" t="s">
        <v>22</v>
      </c>
      <c r="K60" s="49">
        <f>'Plumbing fixtures'!E25*0.6</f>
        <v>12360</v>
      </c>
      <c r="L60" s="50">
        <f t="shared" si="3"/>
        <v>12360</v>
      </c>
      <c r="M60" s="15">
        <f t="shared" si="14"/>
        <v>15988.977952408919</v>
      </c>
      <c r="N60" s="13"/>
    </row>
    <row r="61" spans="1:14" x14ac:dyDescent="0.2">
      <c r="A61" s="96" t="s">
        <v>260</v>
      </c>
      <c r="B61" s="85" t="s">
        <v>143</v>
      </c>
      <c r="C61" s="10">
        <v>30</v>
      </c>
      <c r="D61" s="10">
        <v>2010</v>
      </c>
      <c r="E61" s="10">
        <v>2017</v>
      </c>
      <c r="F61" s="10">
        <f t="shared" ref="F61:F106" si="17">E61-D61</f>
        <v>7</v>
      </c>
      <c r="G61" s="67">
        <v>7</v>
      </c>
      <c r="H61" s="10">
        <f t="shared" ref="H61:H99" si="18">C61-G61</f>
        <v>23</v>
      </c>
      <c r="I61" s="38">
        <v>1</v>
      </c>
      <c r="J61" s="10" t="s">
        <v>22</v>
      </c>
      <c r="K61" s="49">
        <f>'Plumbing fixtures'!E25*0.15</f>
        <v>3090</v>
      </c>
      <c r="L61" s="50">
        <f t="shared" si="3"/>
        <v>3090</v>
      </c>
      <c r="M61" s="15">
        <f t="shared" si="14"/>
        <v>4872.6187263514166</v>
      </c>
      <c r="N61" s="13"/>
    </row>
    <row r="62" spans="1:14" ht="22.5" x14ac:dyDescent="0.2">
      <c r="A62" s="92">
        <v>13</v>
      </c>
      <c r="B62" s="85" t="s">
        <v>190</v>
      </c>
      <c r="C62" s="10">
        <v>50</v>
      </c>
      <c r="D62" s="10">
        <v>1941</v>
      </c>
      <c r="E62" s="10">
        <v>2017</v>
      </c>
      <c r="F62" s="10">
        <f t="shared" si="17"/>
        <v>76</v>
      </c>
      <c r="G62" s="67">
        <v>40</v>
      </c>
      <c r="H62" s="10">
        <f t="shared" si="18"/>
        <v>10</v>
      </c>
      <c r="I62" s="38">
        <v>1</v>
      </c>
      <c r="J62" s="10" t="s">
        <v>22</v>
      </c>
      <c r="K62" s="49">
        <v>75000</v>
      </c>
      <c r="L62" s="50">
        <f t="shared" si="3"/>
        <v>75000</v>
      </c>
      <c r="M62" s="15">
        <f t="shared" si="14"/>
        <v>91424.581499606778</v>
      </c>
      <c r="N62" s="13"/>
    </row>
    <row r="63" spans="1:14" x14ac:dyDescent="0.2">
      <c r="A63" s="92">
        <v>14</v>
      </c>
      <c r="B63" s="85" t="s">
        <v>44</v>
      </c>
      <c r="C63" s="10">
        <v>25</v>
      </c>
      <c r="D63" s="10">
        <v>1999</v>
      </c>
      <c r="E63" s="10">
        <v>2017</v>
      </c>
      <c r="F63" s="10">
        <f t="shared" si="17"/>
        <v>18</v>
      </c>
      <c r="G63" s="67">
        <v>15</v>
      </c>
      <c r="H63" s="10">
        <f t="shared" si="18"/>
        <v>10</v>
      </c>
      <c r="I63" s="38">
        <v>1</v>
      </c>
      <c r="J63" s="10" t="s">
        <v>36</v>
      </c>
      <c r="K63" s="49">
        <v>10000</v>
      </c>
      <c r="L63" s="50">
        <f t="shared" si="3"/>
        <v>10000</v>
      </c>
      <c r="M63" s="15">
        <f t="shared" si="14"/>
        <v>12189.944199947571</v>
      </c>
      <c r="N63" s="13"/>
    </row>
    <row r="64" spans="1:14" ht="22.5" x14ac:dyDescent="0.2">
      <c r="A64" s="96" t="s">
        <v>261</v>
      </c>
      <c r="B64" s="85" t="s">
        <v>99</v>
      </c>
      <c r="C64" s="10">
        <v>15</v>
      </c>
      <c r="D64" s="10">
        <v>2013</v>
      </c>
      <c r="E64" s="10">
        <v>2017</v>
      </c>
      <c r="F64" s="10">
        <f t="shared" si="17"/>
        <v>4</v>
      </c>
      <c r="G64" s="67">
        <v>4</v>
      </c>
      <c r="H64" s="10">
        <f t="shared" si="18"/>
        <v>11</v>
      </c>
      <c r="I64" s="38">
        <v>1</v>
      </c>
      <c r="J64" s="10" t="s">
        <v>36</v>
      </c>
      <c r="K64" s="49">
        <v>4500</v>
      </c>
      <c r="L64" s="50">
        <f t="shared" si="3"/>
        <v>4500</v>
      </c>
      <c r="M64" s="15">
        <f t="shared" si="14"/>
        <v>5595.1843877759338</v>
      </c>
      <c r="N64" s="13"/>
    </row>
    <row r="65" spans="1:14" ht="33.75" x14ac:dyDescent="0.2">
      <c r="A65" s="96" t="s">
        <v>262</v>
      </c>
      <c r="B65" s="85" t="s">
        <v>138</v>
      </c>
      <c r="C65" s="10">
        <v>12</v>
      </c>
      <c r="D65" s="10">
        <v>2006</v>
      </c>
      <c r="E65" s="10">
        <v>2017</v>
      </c>
      <c r="F65" s="10">
        <f t="shared" si="17"/>
        <v>11</v>
      </c>
      <c r="G65" s="67">
        <v>11</v>
      </c>
      <c r="H65" s="10">
        <f t="shared" si="18"/>
        <v>1</v>
      </c>
      <c r="I65" s="38">
        <v>1</v>
      </c>
      <c r="J65" s="10" t="s">
        <v>36</v>
      </c>
      <c r="K65" s="49">
        <v>900</v>
      </c>
      <c r="L65" s="50">
        <f t="shared" si="3"/>
        <v>900</v>
      </c>
      <c r="M65" s="15">
        <f t="shared" si="14"/>
        <v>918</v>
      </c>
      <c r="N65" s="13"/>
    </row>
    <row r="66" spans="1:14" x14ac:dyDescent="0.2">
      <c r="A66" s="96" t="s">
        <v>263</v>
      </c>
      <c r="B66" s="85" t="s">
        <v>43</v>
      </c>
      <c r="C66" s="10">
        <v>10</v>
      </c>
      <c r="D66" s="10">
        <v>2017</v>
      </c>
      <c r="E66" s="10">
        <v>2017</v>
      </c>
      <c r="F66" s="10">
        <f t="shared" si="17"/>
        <v>0</v>
      </c>
      <c r="G66" s="67">
        <v>0</v>
      </c>
      <c r="H66" s="10">
        <f t="shared" si="18"/>
        <v>10</v>
      </c>
      <c r="I66" s="38">
        <v>1</v>
      </c>
      <c r="J66" s="10" t="s">
        <v>36</v>
      </c>
      <c r="K66" s="49">
        <v>600</v>
      </c>
      <c r="L66" s="50">
        <f t="shared" si="3"/>
        <v>600</v>
      </c>
      <c r="M66" s="15">
        <f t="shared" si="14"/>
        <v>731.3966519968543</v>
      </c>
      <c r="N66" s="13"/>
    </row>
    <row r="67" spans="1:14" ht="22.5" x14ac:dyDescent="0.2">
      <c r="A67" s="92">
        <v>16</v>
      </c>
      <c r="B67" s="85" t="s">
        <v>144</v>
      </c>
      <c r="C67" s="10">
        <v>22</v>
      </c>
      <c r="D67" s="10">
        <v>2005</v>
      </c>
      <c r="E67" s="10">
        <v>2017</v>
      </c>
      <c r="F67" s="10">
        <f t="shared" si="17"/>
        <v>12</v>
      </c>
      <c r="G67" s="67">
        <v>12</v>
      </c>
      <c r="H67" s="10">
        <f t="shared" si="18"/>
        <v>10</v>
      </c>
      <c r="I67" s="38">
        <v>1</v>
      </c>
      <c r="J67" s="10" t="s">
        <v>22</v>
      </c>
      <c r="K67" s="49">
        <v>25000</v>
      </c>
      <c r="L67" s="50">
        <f t="shared" si="3"/>
        <v>25000</v>
      </c>
      <c r="M67" s="15">
        <f t="shared" si="14"/>
        <v>30474.860499868926</v>
      </c>
      <c r="N67" s="13"/>
    </row>
    <row r="68" spans="1:14" ht="22.5" x14ac:dyDescent="0.2">
      <c r="A68" s="96" t="s">
        <v>264</v>
      </c>
      <c r="B68" s="85" t="s">
        <v>100</v>
      </c>
      <c r="C68" s="10">
        <v>10</v>
      </c>
      <c r="D68" s="10">
        <v>2013</v>
      </c>
      <c r="E68" s="10">
        <v>2017</v>
      </c>
      <c r="F68" s="10">
        <f t="shared" si="17"/>
        <v>4</v>
      </c>
      <c r="G68" s="67">
        <v>4</v>
      </c>
      <c r="H68" s="10">
        <f t="shared" si="18"/>
        <v>6</v>
      </c>
      <c r="I68" s="38">
        <v>2</v>
      </c>
      <c r="J68" s="10" t="s">
        <v>36</v>
      </c>
      <c r="K68" s="49">
        <v>400</v>
      </c>
      <c r="L68" s="50">
        <f t="shared" si="3"/>
        <v>800</v>
      </c>
      <c r="M68" s="15">
        <f t="shared" ref="M68:M99" si="19">L68*(1+$C$110)^H68</f>
        <v>900.92993541120006</v>
      </c>
      <c r="N68" s="13"/>
    </row>
    <row r="69" spans="1:14" x14ac:dyDescent="0.2">
      <c r="A69" s="96" t="s">
        <v>265</v>
      </c>
      <c r="B69" s="85" t="s">
        <v>101</v>
      </c>
      <c r="C69" s="10">
        <v>7</v>
      </c>
      <c r="D69" s="10">
        <v>2011</v>
      </c>
      <c r="E69" s="10">
        <v>2017</v>
      </c>
      <c r="F69" s="10">
        <f t="shared" si="17"/>
        <v>6</v>
      </c>
      <c r="G69" s="67">
        <v>5</v>
      </c>
      <c r="H69" s="10">
        <f t="shared" si="18"/>
        <v>2</v>
      </c>
      <c r="I69" s="38">
        <v>1</v>
      </c>
      <c r="J69" s="10" t="s">
        <v>22</v>
      </c>
      <c r="K69" s="49">
        <v>600</v>
      </c>
      <c r="L69" s="50">
        <f t="shared" si="3"/>
        <v>600</v>
      </c>
      <c r="M69" s="15">
        <f t="shared" si="19"/>
        <v>624.24</v>
      </c>
      <c r="N69" s="13"/>
    </row>
    <row r="70" spans="1:14" x14ac:dyDescent="0.2">
      <c r="A70" s="92">
        <v>18</v>
      </c>
      <c r="B70" s="85" t="s">
        <v>102</v>
      </c>
      <c r="C70" s="10">
        <v>30</v>
      </c>
      <c r="D70" s="10">
        <v>2013</v>
      </c>
      <c r="E70" s="10">
        <v>2017</v>
      </c>
      <c r="F70" s="10">
        <f t="shared" si="17"/>
        <v>4</v>
      </c>
      <c r="G70" s="67">
        <v>4</v>
      </c>
      <c r="H70" s="10">
        <f t="shared" si="18"/>
        <v>26</v>
      </c>
      <c r="I70" s="38">
        <v>1</v>
      </c>
      <c r="J70" s="10" t="s">
        <v>22</v>
      </c>
      <c r="K70" s="49">
        <v>35000</v>
      </c>
      <c r="L70" s="50">
        <f t="shared" si="3"/>
        <v>35000</v>
      </c>
      <c r="M70" s="15">
        <f t="shared" si="19"/>
        <v>58569.634002390849</v>
      </c>
      <c r="N70" s="13"/>
    </row>
    <row r="71" spans="1:14" x14ac:dyDescent="0.2">
      <c r="A71" s="92">
        <v>19</v>
      </c>
      <c r="B71" s="85" t="s">
        <v>39</v>
      </c>
      <c r="C71" s="10">
        <v>30</v>
      </c>
      <c r="D71" s="10">
        <v>1990</v>
      </c>
      <c r="E71" s="10">
        <v>2017</v>
      </c>
      <c r="F71" s="10">
        <f t="shared" si="17"/>
        <v>27</v>
      </c>
      <c r="G71" s="67">
        <v>20</v>
      </c>
      <c r="H71" s="10">
        <f t="shared" si="18"/>
        <v>10</v>
      </c>
      <c r="I71" s="38">
        <v>2</v>
      </c>
      <c r="J71" s="10" t="s">
        <v>36</v>
      </c>
      <c r="K71" s="49">
        <v>5000</v>
      </c>
      <c r="L71" s="50">
        <f t="shared" si="3"/>
        <v>10000</v>
      </c>
      <c r="M71" s="15">
        <f t="shared" si="19"/>
        <v>12189.944199947571</v>
      </c>
      <c r="N71" s="13"/>
    </row>
    <row r="72" spans="1:14" x14ac:dyDescent="0.2">
      <c r="A72" s="96" t="s">
        <v>266</v>
      </c>
      <c r="B72" s="85" t="s">
        <v>42</v>
      </c>
      <c r="C72" s="10">
        <v>45</v>
      </c>
      <c r="D72" s="10">
        <v>1980</v>
      </c>
      <c r="E72" s="10">
        <v>2017</v>
      </c>
      <c r="F72" s="10">
        <f t="shared" si="17"/>
        <v>37</v>
      </c>
      <c r="G72" s="67">
        <v>30</v>
      </c>
      <c r="H72" s="10">
        <f t="shared" si="18"/>
        <v>15</v>
      </c>
      <c r="I72" s="38">
        <v>4</v>
      </c>
      <c r="J72" s="10" t="s">
        <v>36</v>
      </c>
      <c r="K72" s="49">
        <v>1500</v>
      </c>
      <c r="L72" s="50">
        <f t="shared" si="3"/>
        <v>6000</v>
      </c>
      <c r="M72" s="15">
        <f t="shared" si="19"/>
        <v>8075.2100299447757</v>
      </c>
      <c r="N72" s="13"/>
    </row>
    <row r="73" spans="1:14" x14ac:dyDescent="0.2">
      <c r="A73" s="96" t="s">
        <v>267</v>
      </c>
      <c r="B73" s="85" t="s">
        <v>146</v>
      </c>
      <c r="C73" s="10">
        <v>25</v>
      </c>
      <c r="D73" s="10">
        <v>2000</v>
      </c>
      <c r="E73" s="10">
        <v>2017</v>
      </c>
      <c r="F73" s="10">
        <f t="shared" si="17"/>
        <v>17</v>
      </c>
      <c r="G73" s="67">
        <v>24</v>
      </c>
      <c r="H73" s="10">
        <f t="shared" si="18"/>
        <v>1</v>
      </c>
      <c r="I73" s="38">
        <v>1</v>
      </c>
      <c r="J73" s="10" t="s">
        <v>36</v>
      </c>
      <c r="K73" s="49">
        <v>300</v>
      </c>
      <c r="L73" s="50">
        <f t="shared" si="3"/>
        <v>300</v>
      </c>
      <c r="M73" s="15">
        <f t="shared" si="19"/>
        <v>306</v>
      </c>
      <c r="N73" s="13"/>
    </row>
    <row r="74" spans="1:14" x14ac:dyDescent="0.2">
      <c r="A74" s="92">
        <v>21</v>
      </c>
      <c r="B74" s="85" t="s">
        <v>141</v>
      </c>
      <c r="C74" s="10">
        <v>35</v>
      </c>
      <c r="D74" s="10">
        <v>1990</v>
      </c>
      <c r="E74" s="10">
        <v>2017</v>
      </c>
      <c r="F74" s="10">
        <f t="shared" si="17"/>
        <v>27</v>
      </c>
      <c r="G74" s="67">
        <v>27</v>
      </c>
      <c r="H74" s="10">
        <f t="shared" si="18"/>
        <v>8</v>
      </c>
      <c r="I74" s="38">
        <v>3</v>
      </c>
      <c r="J74" s="10" t="s">
        <v>36</v>
      </c>
      <c r="K74" s="49">
        <v>350</v>
      </c>
      <c r="L74" s="50">
        <f t="shared" si="3"/>
        <v>1050</v>
      </c>
      <c r="M74" s="15">
        <f t="shared" si="19"/>
        <v>1230.2423500523787</v>
      </c>
      <c r="N74" s="13"/>
    </row>
    <row r="75" spans="1:14" ht="22.5" x14ac:dyDescent="0.2">
      <c r="A75" s="96" t="s">
        <v>268</v>
      </c>
      <c r="B75" s="85" t="s">
        <v>147</v>
      </c>
      <c r="C75" s="10">
        <v>25</v>
      </c>
      <c r="D75" s="10">
        <v>2017</v>
      </c>
      <c r="E75" s="10">
        <v>2017</v>
      </c>
      <c r="F75" s="10">
        <f t="shared" si="17"/>
        <v>0</v>
      </c>
      <c r="G75" s="67">
        <v>0</v>
      </c>
      <c r="H75" s="10">
        <f t="shared" si="18"/>
        <v>25</v>
      </c>
      <c r="I75" s="38">
        <v>1</v>
      </c>
      <c r="J75" s="10" t="s">
        <v>36</v>
      </c>
      <c r="K75" s="49">
        <v>1000</v>
      </c>
      <c r="L75" s="50">
        <f t="shared" si="3"/>
        <v>1000</v>
      </c>
      <c r="M75" s="15">
        <f t="shared" si="19"/>
        <v>1640.6059944647295</v>
      </c>
      <c r="N75" s="13"/>
    </row>
    <row r="76" spans="1:14" ht="22.5" x14ac:dyDescent="0.2">
      <c r="A76" s="96" t="s">
        <v>269</v>
      </c>
      <c r="B76" s="85" t="s">
        <v>191</v>
      </c>
      <c r="C76" s="10">
        <v>8</v>
      </c>
      <c r="D76" s="10">
        <v>2013</v>
      </c>
      <c r="E76" s="10">
        <v>2017</v>
      </c>
      <c r="F76" s="10">
        <f t="shared" si="17"/>
        <v>4</v>
      </c>
      <c r="G76" s="67">
        <v>4</v>
      </c>
      <c r="H76" s="10">
        <f t="shared" si="18"/>
        <v>4</v>
      </c>
      <c r="I76" s="38">
        <v>3</v>
      </c>
      <c r="J76" s="10" t="s">
        <v>36</v>
      </c>
      <c r="K76" s="49">
        <v>700</v>
      </c>
      <c r="L76" s="50">
        <f t="shared" si="3"/>
        <v>2100</v>
      </c>
      <c r="M76" s="15">
        <f t="shared" si="19"/>
        <v>2273.107536</v>
      </c>
      <c r="N76" s="13"/>
    </row>
    <row r="77" spans="1:14" ht="22.5" x14ac:dyDescent="0.2">
      <c r="A77" s="96" t="s">
        <v>270</v>
      </c>
      <c r="B77" s="85" t="s">
        <v>194</v>
      </c>
      <c r="C77" s="10">
        <v>25</v>
      </c>
      <c r="D77" s="10">
        <v>2017</v>
      </c>
      <c r="E77" s="10">
        <v>2017</v>
      </c>
      <c r="F77" s="10">
        <f t="shared" si="17"/>
        <v>0</v>
      </c>
      <c r="G77" s="67">
        <v>24</v>
      </c>
      <c r="H77" s="10">
        <f t="shared" si="18"/>
        <v>1</v>
      </c>
      <c r="I77" s="38">
        <v>9</v>
      </c>
      <c r="J77" s="10" t="s">
        <v>36</v>
      </c>
      <c r="K77" s="49">
        <v>700</v>
      </c>
      <c r="L77" s="50">
        <f t="shared" si="3"/>
        <v>6300</v>
      </c>
      <c r="M77" s="15">
        <f t="shared" si="19"/>
        <v>6426</v>
      </c>
      <c r="N77" s="13"/>
    </row>
    <row r="78" spans="1:14" ht="22.5" x14ac:dyDescent="0.2">
      <c r="A78" s="96" t="s">
        <v>271</v>
      </c>
      <c r="B78" s="85" t="s">
        <v>139</v>
      </c>
      <c r="C78" s="10">
        <v>25</v>
      </c>
      <c r="D78" s="10">
        <v>2017</v>
      </c>
      <c r="E78" s="10">
        <v>2017</v>
      </c>
      <c r="F78" s="10">
        <f t="shared" si="17"/>
        <v>0</v>
      </c>
      <c r="G78" s="67">
        <v>24</v>
      </c>
      <c r="H78" s="10">
        <f t="shared" si="18"/>
        <v>1</v>
      </c>
      <c r="I78" s="38">
        <v>1</v>
      </c>
      <c r="J78" s="10" t="s">
        <v>22</v>
      </c>
      <c r="K78" s="49">
        <v>1000</v>
      </c>
      <c r="L78" s="50">
        <f t="shared" si="3"/>
        <v>1000</v>
      </c>
      <c r="M78" s="15">
        <f t="shared" si="19"/>
        <v>1020</v>
      </c>
      <c r="N78" s="13"/>
    </row>
    <row r="79" spans="1:14" ht="22.5" x14ac:dyDescent="0.2">
      <c r="A79" s="96" t="s">
        <v>272</v>
      </c>
      <c r="B79" s="85" t="s">
        <v>140</v>
      </c>
      <c r="C79" s="10">
        <v>5</v>
      </c>
      <c r="D79" s="10">
        <v>2011</v>
      </c>
      <c r="E79" s="10">
        <v>2017</v>
      </c>
      <c r="F79" s="10">
        <f>E79-D79</f>
        <v>6</v>
      </c>
      <c r="G79" s="67">
        <v>3</v>
      </c>
      <c r="H79" s="10">
        <f>C79-G79</f>
        <v>2</v>
      </c>
      <c r="I79" s="38">
        <v>1</v>
      </c>
      <c r="J79" s="10" t="s">
        <v>22</v>
      </c>
      <c r="K79" s="49">
        <v>1000</v>
      </c>
      <c r="L79" s="50">
        <f>I79*K79</f>
        <v>1000</v>
      </c>
      <c r="M79" s="15">
        <f t="shared" si="19"/>
        <v>1040.4000000000001</v>
      </c>
      <c r="N79" s="13"/>
    </row>
    <row r="80" spans="1:14" ht="22.5" x14ac:dyDescent="0.2">
      <c r="A80" s="92">
        <v>23</v>
      </c>
      <c r="B80" s="85" t="s">
        <v>137</v>
      </c>
      <c r="C80" s="10">
        <v>35</v>
      </c>
      <c r="D80" s="10">
        <v>2013</v>
      </c>
      <c r="E80" s="10">
        <v>2017</v>
      </c>
      <c r="F80" s="10">
        <f t="shared" si="17"/>
        <v>4</v>
      </c>
      <c r="G80" s="67">
        <v>4</v>
      </c>
      <c r="H80" s="10">
        <f t="shared" si="18"/>
        <v>31</v>
      </c>
      <c r="I80" s="38">
        <v>1</v>
      </c>
      <c r="J80" s="10" t="s">
        <v>22</v>
      </c>
      <c r="K80" s="49">
        <v>3500</v>
      </c>
      <c r="L80" s="50">
        <f t="shared" si="3"/>
        <v>3500</v>
      </c>
      <c r="M80" s="15">
        <f t="shared" si="19"/>
        <v>6466.5608552489703</v>
      </c>
      <c r="N80" s="13"/>
    </row>
    <row r="81" spans="1:14" x14ac:dyDescent="0.2">
      <c r="A81" s="96" t="s">
        <v>273</v>
      </c>
      <c r="B81" s="85" t="s">
        <v>177</v>
      </c>
      <c r="C81" s="10">
        <v>50</v>
      </c>
      <c r="D81" s="10">
        <v>1941</v>
      </c>
      <c r="E81" s="10">
        <v>2017</v>
      </c>
      <c r="F81" s="10">
        <f t="shared" si="17"/>
        <v>76</v>
      </c>
      <c r="G81" s="67">
        <v>48</v>
      </c>
      <c r="H81" s="10">
        <f t="shared" si="18"/>
        <v>2</v>
      </c>
      <c r="I81" s="38">
        <v>1</v>
      </c>
      <c r="J81" s="10" t="s">
        <v>22</v>
      </c>
      <c r="K81" s="49">
        <f>Electrical!C19/2</f>
        <v>9450</v>
      </c>
      <c r="L81" s="50">
        <f t="shared" si="3"/>
        <v>9450</v>
      </c>
      <c r="M81" s="15">
        <f t="shared" si="19"/>
        <v>9831.7800000000007</v>
      </c>
      <c r="N81" s="13"/>
    </row>
    <row r="82" spans="1:14" x14ac:dyDescent="0.2">
      <c r="A82" s="96" t="s">
        <v>274</v>
      </c>
      <c r="B82" s="85" t="s">
        <v>177</v>
      </c>
      <c r="C82" s="10">
        <v>50</v>
      </c>
      <c r="D82" s="10">
        <v>1941</v>
      </c>
      <c r="E82" s="10">
        <v>2017</v>
      </c>
      <c r="F82" s="10">
        <f t="shared" ref="F82" si="20">E82-D82</f>
        <v>76</v>
      </c>
      <c r="G82" s="67">
        <v>42</v>
      </c>
      <c r="H82" s="10">
        <f t="shared" ref="H82" si="21">C82-G82</f>
        <v>8</v>
      </c>
      <c r="I82" s="38">
        <v>1</v>
      </c>
      <c r="J82" s="10" t="s">
        <v>22</v>
      </c>
      <c r="K82" s="49">
        <f>Electrical!C19/2</f>
        <v>9450</v>
      </c>
      <c r="L82" s="50">
        <f t="shared" ref="L82" si="22">I82*K82</f>
        <v>9450</v>
      </c>
      <c r="M82" s="15">
        <f t="shared" ref="M82" si="23">L82*(1+$C$110)^H82</f>
        <v>11072.18115047141</v>
      </c>
      <c r="N82" s="13"/>
    </row>
    <row r="83" spans="1:14" x14ac:dyDescent="0.2">
      <c r="A83" s="96" t="s">
        <v>275</v>
      </c>
      <c r="B83" s="85" t="s">
        <v>176</v>
      </c>
      <c r="C83" s="10">
        <v>50</v>
      </c>
      <c r="D83" s="10">
        <v>2000</v>
      </c>
      <c r="E83" s="10">
        <v>2017</v>
      </c>
      <c r="F83" s="10">
        <f t="shared" si="17"/>
        <v>17</v>
      </c>
      <c r="G83" s="67">
        <v>17</v>
      </c>
      <c r="H83" s="10">
        <f t="shared" si="18"/>
        <v>33</v>
      </c>
      <c r="I83" s="38">
        <v>1</v>
      </c>
      <c r="J83" s="10" t="s">
        <v>22</v>
      </c>
      <c r="K83" s="49">
        <f>Electrical!D19</f>
        <v>9000</v>
      </c>
      <c r="L83" s="50">
        <f t="shared" si="3"/>
        <v>9000</v>
      </c>
      <c r="M83" s="15">
        <f t="shared" si="19"/>
        <v>17300.082635488365</v>
      </c>
      <c r="N83" s="13"/>
    </row>
    <row r="84" spans="1:14" x14ac:dyDescent="0.2">
      <c r="A84" s="96" t="s">
        <v>276</v>
      </c>
      <c r="B84" s="85" t="s">
        <v>290</v>
      </c>
      <c r="C84" s="10">
        <v>35</v>
      </c>
      <c r="D84" s="10">
        <v>1980</v>
      </c>
      <c r="E84" s="10">
        <v>2017</v>
      </c>
      <c r="F84" s="10">
        <f t="shared" si="17"/>
        <v>37</v>
      </c>
      <c r="G84" s="67">
        <v>32</v>
      </c>
      <c r="H84" s="10">
        <f t="shared" si="18"/>
        <v>3</v>
      </c>
      <c r="I84" s="78">
        <v>0.1</v>
      </c>
      <c r="J84" s="10" t="s">
        <v>136</v>
      </c>
      <c r="K84" s="49">
        <f>'Light fixtures'!F40</f>
        <v>44000</v>
      </c>
      <c r="L84" s="50">
        <f t="shared" si="3"/>
        <v>4400</v>
      </c>
      <c r="M84" s="15">
        <f t="shared" si="19"/>
        <v>4669.3152</v>
      </c>
      <c r="N84" s="13"/>
    </row>
    <row r="85" spans="1:14" x14ac:dyDescent="0.2">
      <c r="A85" s="96" t="s">
        <v>277</v>
      </c>
      <c r="B85" s="85" t="s">
        <v>291</v>
      </c>
      <c r="C85" s="10">
        <v>35</v>
      </c>
      <c r="D85" s="10">
        <v>1990</v>
      </c>
      <c r="E85" s="10">
        <v>2017</v>
      </c>
      <c r="F85" s="10">
        <f t="shared" si="17"/>
        <v>27</v>
      </c>
      <c r="G85" s="67">
        <v>22</v>
      </c>
      <c r="H85" s="10">
        <f t="shared" si="18"/>
        <v>13</v>
      </c>
      <c r="I85" s="78">
        <v>0.9</v>
      </c>
      <c r="J85" s="10" t="s">
        <v>136</v>
      </c>
      <c r="K85" s="49">
        <f>'Light fixtures'!F40</f>
        <v>44000</v>
      </c>
      <c r="L85" s="50">
        <f t="shared" si="3"/>
        <v>39600</v>
      </c>
      <c r="M85" s="15">
        <f t="shared" si="19"/>
        <v>51226.822565970324</v>
      </c>
      <c r="N85" s="13"/>
    </row>
    <row r="86" spans="1:14" x14ac:dyDescent="0.2">
      <c r="A86" s="96" t="s">
        <v>278</v>
      </c>
      <c r="B86" s="85" t="s">
        <v>40</v>
      </c>
      <c r="C86" s="10">
        <v>25</v>
      </c>
      <c r="D86" s="10">
        <v>2001</v>
      </c>
      <c r="E86" s="10">
        <v>2017</v>
      </c>
      <c r="F86" s="10">
        <f t="shared" si="17"/>
        <v>16</v>
      </c>
      <c r="G86" s="67">
        <v>16</v>
      </c>
      <c r="H86" s="10">
        <f t="shared" si="18"/>
        <v>9</v>
      </c>
      <c r="I86" s="38">
        <v>1</v>
      </c>
      <c r="J86" s="10" t="s">
        <v>22</v>
      </c>
      <c r="K86" s="49">
        <v>5000</v>
      </c>
      <c r="L86" s="50">
        <f t="shared" si="3"/>
        <v>5000</v>
      </c>
      <c r="M86" s="15">
        <f t="shared" si="19"/>
        <v>5975.4628431115543</v>
      </c>
      <c r="N86" s="13"/>
    </row>
    <row r="87" spans="1:14" x14ac:dyDescent="0.2">
      <c r="A87" s="96" t="s">
        <v>280</v>
      </c>
      <c r="B87" s="85" t="s">
        <v>94</v>
      </c>
      <c r="C87" s="10">
        <v>25</v>
      </c>
      <c r="D87" s="10">
        <v>2000</v>
      </c>
      <c r="E87" s="10">
        <v>2017</v>
      </c>
      <c r="F87" s="10">
        <f>E87-D87</f>
        <v>17</v>
      </c>
      <c r="G87" s="67">
        <v>18</v>
      </c>
      <c r="H87" s="10">
        <f t="shared" si="18"/>
        <v>7</v>
      </c>
      <c r="I87" s="38">
        <v>1</v>
      </c>
      <c r="J87" s="10" t="s">
        <v>22</v>
      </c>
      <c r="K87" s="49">
        <v>500</v>
      </c>
      <c r="L87" s="50">
        <f t="shared" si="3"/>
        <v>500</v>
      </c>
      <c r="M87" s="15">
        <f t="shared" si="19"/>
        <v>574.34283382463991</v>
      </c>
      <c r="N87" s="13"/>
    </row>
    <row r="88" spans="1:14" x14ac:dyDescent="0.2">
      <c r="A88" s="96" t="s">
        <v>279</v>
      </c>
      <c r="B88" s="85" t="s">
        <v>37</v>
      </c>
      <c r="C88" s="10">
        <v>30</v>
      </c>
      <c r="D88" s="10">
        <v>1960</v>
      </c>
      <c r="E88" s="10">
        <v>2017</v>
      </c>
      <c r="F88" s="10">
        <f>E88-D88</f>
        <v>57</v>
      </c>
      <c r="G88" s="67">
        <v>28</v>
      </c>
      <c r="H88" s="10">
        <f t="shared" si="18"/>
        <v>2</v>
      </c>
      <c r="I88" s="38">
        <v>4</v>
      </c>
      <c r="J88" s="10" t="s">
        <v>36</v>
      </c>
      <c r="K88" s="49">
        <v>200</v>
      </c>
      <c r="L88" s="50">
        <f t="shared" si="3"/>
        <v>800</v>
      </c>
      <c r="M88" s="15">
        <f t="shared" si="19"/>
        <v>832.31999999999994</v>
      </c>
      <c r="N88" s="13"/>
    </row>
    <row r="89" spans="1:14" x14ac:dyDescent="0.2">
      <c r="A89" s="96" t="s">
        <v>281</v>
      </c>
      <c r="B89" s="85" t="s">
        <v>38</v>
      </c>
      <c r="C89" s="10">
        <v>30</v>
      </c>
      <c r="D89" s="10">
        <v>2000</v>
      </c>
      <c r="E89" s="10">
        <v>2017</v>
      </c>
      <c r="F89" s="10">
        <f>E89-D89</f>
        <v>17</v>
      </c>
      <c r="G89" s="67">
        <v>17</v>
      </c>
      <c r="H89" s="10">
        <f t="shared" si="18"/>
        <v>13</v>
      </c>
      <c r="I89" s="38">
        <v>10</v>
      </c>
      <c r="J89" s="10" t="s">
        <v>36</v>
      </c>
      <c r="K89" s="49">
        <v>200</v>
      </c>
      <c r="L89" s="50">
        <f t="shared" si="3"/>
        <v>2000</v>
      </c>
      <c r="M89" s="15">
        <f t="shared" si="19"/>
        <v>2587.213260907592</v>
      </c>
      <c r="N89" s="13"/>
    </row>
    <row r="90" spans="1:14" x14ac:dyDescent="0.2">
      <c r="A90" s="96" t="s">
        <v>282</v>
      </c>
      <c r="B90" s="85" t="s">
        <v>35</v>
      </c>
      <c r="C90" s="10">
        <v>20</v>
      </c>
      <c r="D90" s="10">
        <v>1991</v>
      </c>
      <c r="E90" s="10">
        <v>2017</v>
      </c>
      <c r="F90" s="10">
        <f t="shared" si="17"/>
        <v>26</v>
      </c>
      <c r="G90" s="67">
        <v>19</v>
      </c>
      <c r="H90" s="10">
        <f t="shared" si="18"/>
        <v>1</v>
      </c>
      <c r="I90" s="38">
        <v>1</v>
      </c>
      <c r="J90" s="10" t="s">
        <v>22</v>
      </c>
      <c r="K90" s="49">
        <v>5000</v>
      </c>
      <c r="L90" s="50">
        <f t="shared" si="3"/>
        <v>5000</v>
      </c>
      <c r="M90" s="15">
        <f t="shared" si="19"/>
        <v>5100</v>
      </c>
      <c r="N90" s="13"/>
    </row>
    <row r="91" spans="1:14" ht="22.5" x14ac:dyDescent="0.2">
      <c r="A91" s="96" t="s">
        <v>283</v>
      </c>
      <c r="B91" s="85" t="s">
        <v>95</v>
      </c>
      <c r="C91" s="10">
        <v>15</v>
      </c>
      <c r="D91" s="10">
        <v>2005</v>
      </c>
      <c r="E91" s="10">
        <v>2017</v>
      </c>
      <c r="F91" s="10">
        <f t="shared" si="17"/>
        <v>12</v>
      </c>
      <c r="G91" s="67">
        <v>11</v>
      </c>
      <c r="H91" s="10">
        <f t="shared" si="18"/>
        <v>4</v>
      </c>
      <c r="I91" s="38">
        <v>1</v>
      </c>
      <c r="J91" s="10" t="s">
        <v>22</v>
      </c>
      <c r="K91" s="49">
        <v>2000</v>
      </c>
      <c r="L91" s="50">
        <f t="shared" si="3"/>
        <v>2000</v>
      </c>
      <c r="M91" s="15">
        <f t="shared" si="19"/>
        <v>2164.8643200000001</v>
      </c>
      <c r="N91" s="13"/>
    </row>
    <row r="92" spans="1:14" x14ac:dyDescent="0.2">
      <c r="A92" s="96" t="s">
        <v>284</v>
      </c>
      <c r="B92" s="85" t="s">
        <v>96</v>
      </c>
      <c r="C92" s="10">
        <v>8</v>
      </c>
      <c r="D92" s="10">
        <v>2010</v>
      </c>
      <c r="E92" s="10">
        <v>2017</v>
      </c>
      <c r="F92" s="10">
        <f t="shared" si="17"/>
        <v>7</v>
      </c>
      <c r="G92" s="67">
        <v>7</v>
      </c>
      <c r="H92" s="10">
        <f t="shared" si="18"/>
        <v>1</v>
      </c>
      <c r="I92" s="38">
        <v>1</v>
      </c>
      <c r="J92" s="10" t="s">
        <v>22</v>
      </c>
      <c r="K92" s="49">
        <v>700</v>
      </c>
      <c r="L92" s="50">
        <f t="shared" si="3"/>
        <v>700</v>
      </c>
      <c r="M92" s="15">
        <f t="shared" si="19"/>
        <v>714</v>
      </c>
      <c r="N92" s="13"/>
    </row>
    <row r="93" spans="1:14" ht="22.5" x14ac:dyDescent="0.2">
      <c r="A93" s="96" t="s">
        <v>285</v>
      </c>
      <c r="B93" s="85" t="s">
        <v>155</v>
      </c>
      <c r="C93" s="10">
        <v>12</v>
      </c>
      <c r="D93" s="10">
        <v>2012</v>
      </c>
      <c r="E93" s="10">
        <v>2017</v>
      </c>
      <c r="F93" s="10">
        <f t="shared" si="17"/>
        <v>5</v>
      </c>
      <c r="G93" s="67">
        <v>5</v>
      </c>
      <c r="H93" s="10">
        <f t="shared" si="18"/>
        <v>7</v>
      </c>
      <c r="I93" s="38">
        <v>1</v>
      </c>
      <c r="J93" s="10" t="s">
        <v>22</v>
      </c>
      <c r="K93" s="49">
        <v>2000</v>
      </c>
      <c r="L93" s="50">
        <f t="shared" si="3"/>
        <v>2000</v>
      </c>
      <c r="M93" s="15">
        <f t="shared" si="19"/>
        <v>2297.3713352985596</v>
      </c>
      <c r="N93" s="13"/>
    </row>
    <row r="94" spans="1:14" x14ac:dyDescent="0.2">
      <c r="A94" s="96" t="s">
        <v>286</v>
      </c>
      <c r="B94" s="85" t="s">
        <v>150</v>
      </c>
      <c r="C94" s="10">
        <v>12</v>
      </c>
      <c r="D94" s="10">
        <v>2012</v>
      </c>
      <c r="E94" s="10">
        <v>2017</v>
      </c>
      <c r="F94" s="10">
        <f t="shared" si="17"/>
        <v>5</v>
      </c>
      <c r="G94" s="67">
        <v>6</v>
      </c>
      <c r="H94" s="10">
        <f t="shared" si="18"/>
        <v>6</v>
      </c>
      <c r="I94" s="38">
        <v>1</v>
      </c>
      <c r="J94" s="10" t="s">
        <v>22</v>
      </c>
      <c r="K94" s="49">
        <v>1500</v>
      </c>
      <c r="L94" s="50">
        <f t="shared" si="3"/>
        <v>1500</v>
      </c>
      <c r="M94" s="15">
        <f t="shared" si="19"/>
        <v>1689.243628896</v>
      </c>
      <c r="N94" s="13"/>
    </row>
    <row r="95" spans="1:14" x14ac:dyDescent="0.2">
      <c r="A95" s="96" t="s">
        <v>287</v>
      </c>
      <c r="B95" s="85" t="s">
        <v>151</v>
      </c>
      <c r="C95" s="10">
        <v>12</v>
      </c>
      <c r="D95" s="10">
        <v>2005</v>
      </c>
      <c r="E95" s="10">
        <v>2017</v>
      </c>
      <c r="F95" s="10">
        <f t="shared" si="17"/>
        <v>12</v>
      </c>
      <c r="G95" s="67">
        <v>8</v>
      </c>
      <c r="H95" s="10">
        <f t="shared" si="18"/>
        <v>4</v>
      </c>
      <c r="I95" s="38">
        <v>1</v>
      </c>
      <c r="J95" s="10" t="s">
        <v>22</v>
      </c>
      <c r="K95" s="49">
        <v>1200</v>
      </c>
      <c r="L95" s="50">
        <f t="shared" si="3"/>
        <v>1200</v>
      </c>
      <c r="M95" s="15">
        <f t="shared" si="19"/>
        <v>1298.918592</v>
      </c>
      <c r="N95" s="13"/>
    </row>
    <row r="96" spans="1:14" ht="22.5" x14ac:dyDescent="0.2">
      <c r="A96" s="96" t="s">
        <v>288</v>
      </c>
      <c r="B96" s="85" t="s">
        <v>152</v>
      </c>
      <c r="C96" s="10">
        <v>8</v>
      </c>
      <c r="D96" s="10">
        <v>2012</v>
      </c>
      <c r="E96" s="10">
        <v>2017</v>
      </c>
      <c r="F96" s="10">
        <f t="shared" si="17"/>
        <v>5</v>
      </c>
      <c r="G96" s="67">
        <v>5</v>
      </c>
      <c r="H96" s="10">
        <f t="shared" si="18"/>
        <v>3</v>
      </c>
      <c r="I96" s="38">
        <v>1</v>
      </c>
      <c r="J96" s="10" t="s">
        <v>22</v>
      </c>
      <c r="K96" s="49">
        <v>1200</v>
      </c>
      <c r="L96" s="50">
        <f t="shared" si="3"/>
        <v>1200</v>
      </c>
      <c r="M96" s="15">
        <f t="shared" si="19"/>
        <v>1273.4495999999999</v>
      </c>
      <c r="N96" s="13"/>
    </row>
    <row r="97" spans="1:14" ht="22.5" customHeight="1" x14ac:dyDescent="0.2">
      <c r="A97" s="92">
        <v>29</v>
      </c>
      <c r="B97" s="85" t="s">
        <v>195</v>
      </c>
      <c r="C97" s="10">
        <v>15</v>
      </c>
      <c r="D97" s="10">
        <v>2012</v>
      </c>
      <c r="E97" s="10">
        <v>2017</v>
      </c>
      <c r="F97" s="10">
        <f t="shared" si="17"/>
        <v>5</v>
      </c>
      <c r="G97" s="67">
        <v>5</v>
      </c>
      <c r="H97" s="10">
        <f t="shared" si="18"/>
        <v>10</v>
      </c>
      <c r="I97" s="38">
        <v>1</v>
      </c>
      <c r="J97" s="10" t="s">
        <v>22</v>
      </c>
      <c r="K97" s="49">
        <v>23000</v>
      </c>
      <c r="L97" s="50">
        <f t="shared" si="3"/>
        <v>23000</v>
      </c>
      <c r="M97" s="15">
        <f t="shared" si="19"/>
        <v>28036.871659879413</v>
      </c>
      <c r="N97" s="13"/>
    </row>
    <row r="98" spans="1:14" ht="24" customHeight="1" x14ac:dyDescent="0.2">
      <c r="A98" s="92">
        <v>30</v>
      </c>
      <c r="B98" s="85" t="s">
        <v>153</v>
      </c>
      <c r="C98" s="10">
        <v>20</v>
      </c>
      <c r="D98" s="10">
        <v>2005</v>
      </c>
      <c r="E98" s="10">
        <v>2017</v>
      </c>
      <c r="F98" s="10">
        <f t="shared" si="17"/>
        <v>12</v>
      </c>
      <c r="G98" s="67">
        <v>12</v>
      </c>
      <c r="H98" s="10">
        <f t="shared" si="18"/>
        <v>8</v>
      </c>
      <c r="I98" s="38">
        <v>40</v>
      </c>
      <c r="J98" s="10" t="s">
        <v>36</v>
      </c>
      <c r="K98" s="49">
        <v>100</v>
      </c>
      <c r="L98" s="50">
        <f t="shared" si="3"/>
        <v>4000</v>
      </c>
      <c r="M98" s="15">
        <f t="shared" si="19"/>
        <v>4686.637524009062</v>
      </c>
      <c r="N98" s="13"/>
    </row>
    <row r="99" spans="1:14" ht="24" customHeight="1" x14ac:dyDescent="0.2">
      <c r="A99" s="92">
        <v>31</v>
      </c>
      <c r="B99" s="85" t="s">
        <v>154</v>
      </c>
      <c r="C99" s="10">
        <v>25</v>
      </c>
      <c r="D99" s="10">
        <v>1980</v>
      </c>
      <c r="E99" s="10">
        <v>2017</v>
      </c>
      <c r="F99" s="10">
        <f t="shared" si="17"/>
        <v>37</v>
      </c>
      <c r="G99" s="67">
        <v>23</v>
      </c>
      <c r="H99" s="10">
        <f t="shared" si="18"/>
        <v>2</v>
      </c>
      <c r="I99" s="38">
        <v>1</v>
      </c>
      <c r="J99" s="10" t="s">
        <v>22</v>
      </c>
      <c r="K99" s="49">
        <v>40000</v>
      </c>
      <c r="L99" s="50">
        <f t="shared" si="3"/>
        <v>40000</v>
      </c>
      <c r="M99" s="15">
        <f t="shared" si="19"/>
        <v>41616</v>
      </c>
      <c r="N99" s="13"/>
    </row>
    <row r="100" spans="1:14" x14ac:dyDescent="0.2">
      <c r="A100" s="93"/>
      <c r="B100" s="85"/>
      <c r="C100" s="10"/>
      <c r="D100" s="10"/>
      <c r="E100" s="10"/>
      <c r="F100" s="10"/>
      <c r="G100" s="67"/>
      <c r="H100" s="10"/>
      <c r="I100" s="38"/>
      <c r="J100" s="10"/>
      <c r="K100" s="49"/>
      <c r="L100" s="50"/>
      <c r="M100" s="15"/>
      <c r="N100" s="13"/>
    </row>
    <row r="101" spans="1:14" x14ac:dyDescent="0.2">
      <c r="A101" s="94"/>
      <c r="B101" s="84" t="s">
        <v>18</v>
      </c>
      <c r="C101" s="26"/>
      <c r="D101" s="26"/>
      <c r="E101" s="26"/>
      <c r="F101" s="26"/>
      <c r="G101" s="26"/>
      <c r="H101" s="26" t="s">
        <v>0</v>
      </c>
      <c r="I101" s="39"/>
      <c r="J101" s="26"/>
      <c r="K101" s="51"/>
      <c r="L101" s="52"/>
      <c r="M101" s="27"/>
      <c r="N101" s="75"/>
    </row>
    <row r="102" spans="1:14" x14ac:dyDescent="0.2">
      <c r="A102" s="91">
        <v>32</v>
      </c>
      <c r="B102" s="86" t="s">
        <v>45</v>
      </c>
      <c r="C102" s="10">
        <v>50</v>
      </c>
      <c r="D102" s="10">
        <v>1950</v>
      </c>
      <c r="E102" s="10">
        <v>2017</v>
      </c>
      <c r="F102" s="10">
        <f t="shared" si="17"/>
        <v>67</v>
      </c>
      <c r="G102" s="67">
        <v>48</v>
      </c>
      <c r="H102" s="10">
        <f t="shared" ref="H102:H106" si="24">C102-G102</f>
        <v>2</v>
      </c>
      <c r="I102" s="38">
        <v>3</v>
      </c>
      <c r="J102" s="10" t="s">
        <v>36</v>
      </c>
      <c r="K102" s="49">
        <v>4265</v>
      </c>
      <c r="L102" s="50">
        <f t="shared" si="3"/>
        <v>12795</v>
      </c>
      <c r="M102" s="15">
        <f>L102*(1+$C$110)^H102</f>
        <v>13311.918</v>
      </c>
      <c r="N102" s="13"/>
    </row>
    <row r="103" spans="1:14" x14ac:dyDescent="0.2">
      <c r="A103" s="92">
        <v>33</v>
      </c>
      <c r="B103" s="85" t="s">
        <v>46</v>
      </c>
      <c r="C103" s="10">
        <v>50</v>
      </c>
      <c r="D103" s="10">
        <v>1950</v>
      </c>
      <c r="E103" s="10">
        <v>2017</v>
      </c>
      <c r="F103" s="10">
        <f t="shared" si="17"/>
        <v>67</v>
      </c>
      <c r="G103" s="67">
        <v>47</v>
      </c>
      <c r="H103" s="10">
        <f t="shared" si="24"/>
        <v>3</v>
      </c>
      <c r="I103" s="38">
        <v>1</v>
      </c>
      <c r="J103" s="10" t="s">
        <v>22</v>
      </c>
      <c r="K103" s="49">
        <v>8000</v>
      </c>
      <c r="L103" s="50">
        <f t="shared" si="3"/>
        <v>8000</v>
      </c>
      <c r="M103" s="15">
        <f>L103*(1+$C$110)^H103</f>
        <v>8489.6639999999989</v>
      </c>
      <c r="N103" s="13"/>
    </row>
    <row r="104" spans="1:14" x14ac:dyDescent="0.2">
      <c r="A104" s="92">
        <v>34</v>
      </c>
      <c r="B104" s="85" t="s">
        <v>23</v>
      </c>
      <c r="C104" s="10">
        <v>25</v>
      </c>
      <c r="D104" s="10">
        <v>2004</v>
      </c>
      <c r="E104" s="10">
        <v>2017</v>
      </c>
      <c r="F104" s="10">
        <f t="shared" si="17"/>
        <v>13</v>
      </c>
      <c r="G104" s="67">
        <v>13</v>
      </c>
      <c r="H104" s="10">
        <f t="shared" si="24"/>
        <v>12</v>
      </c>
      <c r="I104" s="38">
        <v>220</v>
      </c>
      <c r="J104" s="10" t="s">
        <v>47</v>
      </c>
      <c r="K104" s="49">
        <v>30</v>
      </c>
      <c r="L104" s="50">
        <f t="shared" si="3"/>
        <v>6600</v>
      </c>
      <c r="M104" s="15">
        <f>L104*(1+$C$110)^H104</f>
        <v>8370.3958441127979</v>
      </c>
      <c r="N104" s="13"/>
    </row>
    <row r="105" spans="1:14" x14ac:dyDescent="0.2">
      <c r="A105" s="92">
        <v>35</v>
      </c>
      <c r="B105" s="85" t="s">
        <v>28</v>
      </c>
      <c r="C105" s="10">
        <v>35</v>
      </c>
      <c r="D105" s="10">
        <v>1980</v>
      </c>
      <c r="E105" s="10">
        <v>2017</v>
      </c>
      <c r="F105" s="10">
        <f t="shared" si="17"/>
        <v>37</v>
      </c>
      <c r="G105" s="67">
        <v>30</v>
      </c>
      <c r="H105" s="10">
        <f t="shared" si="24"/>
        <v>5</v>
      </c>
      <c r="I105" s="38">
        <v>4</v>
      </c>
      <c r="J105" s="10" t="s">
        <v>36</v>
      </c>
      <c r="K105" s="49">
        <v>1000</v>
      </c>
      <c r="L105" s="50">
        <f t="shared" si="3"/>
        <v>4000</v>
      </c>
      <c r="M105" s="15">
        <f>L105*(1+$C$110)^H105</f>
        <v>4416.3232128</v>
      </c>
      <c r="N105" s="13"/>
    </row>
    <row r="106" spans="1:14" x14ac:dyDescent="0.2">
      <c r="A106" s="92">
        <v>36</v>
      </c>
      <c r="B106" s="85" t="s">
        <v>27</v>
      </c>
      <c r="C106" s="10">
        <v>30</v>
      </c>
      <c r="D106" s="10">
        <v>1987</v>
      </c>
      <c r="E106" s="10">
        <v>2017</v>
      </c>
      <c r="F106" s="10">
        <f t="shared" si="17"/>
        <v>30</v>
      </c>
      <c r="G106" s="67">
        <v>22</v>
      </c>
      <c r="H106" s="10">
        <f t="shared" si="24"/>
        <v>8</v>
      </c>
      <c r="I106" s="38">
        <v>1</v>
      </c>
      <c r="J106" s="10" t="s">
        <v>22</v>
      </c>
      <c r="K106" s="49">
        <v>7000</v>
      </c>
      <c r="L106" s="50">
        <f t="shared" si="3"/>
        <v>7000</v>
      </c>
      <c r="M106" s="15">
        <f>L106*(1+$C$110)^H106</f>
        <v>8201.615667015858</v>
      </c>
      <c r="N106" s="13"/>
    </row>
    <row r="107" spans="1:14" x14ac:dyDescent="0.2">
      <c r="A107" s="93"/>
      <c r="B107" s="87"/>
      <c r="C107" s="11"/>
      <c r="D107" s="11"/>
      <c r="E107" s="11"/>
      <c r="F107" s="11"/>
      <c r="G107" s="69"/>
      <c r="H107" s="11"/>
      <c r="I107" s="40"/>
      <c r="J107" s="11"/>
      <c r="K107" s="53"/>
      <c r="L107" s="50"/>
      <c r="M107" s="15"/>
      <c r="N107" s="13"/>
    </row>
    <row r="108" spans="1:14" ht="13.5" thickBot="1" x14ac:dyDescent="0.25">
      <c r="A108" s="95"/>
      <c r="B108" s="88" t="s">
        <v>1</v>
      </c>
      <c r="C108" s="28"/>
      <c r="D108" s="28"/>
      <c r="E108" s="28"/>
      <c r="F108" s="28"/>
      <c r="G108" s="29" t="s">
        <v>0</v>
      </c>
      <c r="H108" s="28"/>
      <c r="I108" s="41"/>
      <c r="J108" s="28"/>
      <c r="K108" s="54"/>
      <c r="L108" s="55">
        <f>SUM(L4:L107)</f>
        <v>1629340.8</v>
      </c>
      <c r="M108" s="30">
        <f>SUM(M4:M107)</f>
        <v>2162080.7669917978</v>
      </c>
      <c r="N108" s="31"/>
    </row>
    <row r="109" spans="1:14" ht="13.5" thickTop="1" x14ac:dyDescent="0.2">
      <c r="B109" s="60"/>
      <c r="C109" s="1"/>
      <c r="D109" s="1"/>
      <c r="E109" s="1"/>
      <c r="F109" s="1"/>
      <c r="G109" s="1" t="s">
        <v>0</v>
      </c>
      <c r="H109" s="1"/>
      <c r="I109" s="42"/>
      <c r="J109" s="1"/>
      <c r="K109" s="56"/>
      <c r="L109" s="57"/>
      <c r="M109" s="2"/>
      <c r="N109" s="2"/>
    </row>
    <row r="110" spans="1:14" x14ac:dyDescent="0.2">
      <c r="B110" s="60" t="s">
        <v>11</v>
      </c>
      <c r="C110" s="1">
        <v>0.02</v>
      </c>
      <c r="D110" s="1"/>
      <c r="E110" s="1"/>
      <c r="F110" s="1"/>
      <c r="G110" s="1"/>
      <c r="H110" s="1"/>
      <c r="I110" s="42"/>
      <c r="J110" s="1"/>
      <c r="K110" s="56"/>
      <c r="L110" s="57"/>
      <c r="M110" s="2"/>
      <c r="N110" s="2"/>
    </row>
    <row r="111" spans="1:14" x14ac:dyDescent="0.2">
      <c r="B111" s="60"/>
      <c r="C111" s="1"/>
      <c r="D111" s="1"/>
      <c r="E111" s="1"/>
      <c r="F111" s="1"/>
      <c r="G111" s="1"/>
      <c r="H111" s="1"/>
      <c r="I111" s="42"/>
      <c r="J111" s="1"/>
      <c r="K111" s="56"/>
      <c r="L111" s="57"/>
      <c r="M111" s="2"/>
      <c r="N111" s="2"/>
    </row>
    <row r="112" spans="1:14" x14ac:dyDescent="0.2">
      <c r="B112" s="60"/>
      <c r="C112" s="1"/>
      <c r="D112" s="1"/>
      <c r="E112" s="1"/>
      <c r="F112" s="1"/>
      <c r="G112" s="1"/>
      <c r="H112" s="1"/>
      <c r="I112" s="42"/>
      <c r="J112" s="1"/>
      <c r="K112" s="56"/>
      <c r="L112" s="58"/>
      <c r="M112" s="3"/>
      <c r="N112" s="2"/>
    </row>
    <row r="113" spans="2:14" x14ac:dyDescent="0.2">
      <c r="C113" s="1"/>
      <c r="D113" s="1"/>
      <c r="E113" s="1"/>
      <c r="F113" s="1"/>
      <c r="G113" s="1" t="s">
        <v>0</v>
      </c>
      <c r="H113" s="1"/>
      <c r="I113" s="42"/>
      <c r="J113" s="1"/>
      <c r="K113" s="56"/>
      <c r="L113" s="57"/>
      <c r="M113" s="2"/>
      <c r="N113" s="2"/>
    </row>
    <row r="114" spans="2:14" x14ac:dyDescent="0.2">
      <c r="B114" s="60"/>
      <c r="C114" s="1"/>
      <c r="D114" s="1"/>
      <c r="E114" s="1"/>
      <c r="F114" s="1"/>
      <c r="G114" s="1"/>
      <c r="H114" s="1"/>
      <c r="I114" s="42"/>
      <c r="J114" s="1"/>
      <c r="K114" s="56"/>
      <c r="L114" s="58"/>
      <c r="M114" s="3"/>
      <c r="N114" s="3"/>
    </row>
    <row r="115" spans="2:14" x14ac:dyDescent="0.2">
      <c r="G115" s="1" t="s">
        <v>0</v>
      </c>
    </row>
    <row r="116" spans="2:14" x14ac:dyDescent="0.2">
      <c r="G116" s="1" t="s">
        <v>0</v>
      </c>
    </row>
    <row r="117" spans="2:14" x14ac:dyDescent="0.2">
      <c r="G117" s="1" t="s">
        <v>0</v>
      </c>
    </row>
    <row r="118" spans="2:14" x14ac:dyDescent="0.2">
      <c r="G118" s="1" t="s">
        <v>0</v>
      </c>
    </row>
    <row r="119" spans="2:14" x14ac:dyDescent="0.2">
      <c r="G119" s="1" t="s">
        <v>0</v>
      </c>
    </row>
    <row r="120" spans="2:14" x14ac:dyDescent="0.2">
      <c r="G120" s="1" t="s">
        <v>0</v>
      </c>
    </row>
    <row r="121" spans="2:14" x14ac:dyDescent="0.2">
      <c r="G121" s="1" t="s">
        <v>0</v>
      </c>
    </row>
    <row r="122" spans="2:14" x14ac:dyDescent="0.2">
      <c r="G122" s="1" t="s">
        <v>0</v>
      </c>
    </row>
    <row r="123" spans="2:14" x14ac:dyDescent="0.2">
      <c r="G123" s="1" t="s">
        <v>0</v>
      </c>
    </row>
    <row r="124" spans="2:14" x14ac:dyDescent="0.2">
      <c r="G124" s="1" t="s">
        <v>0</v>
      </c>
    </row>
    <row r="125" spans="2:14" x14ac:dyDescent="0.2">
      <c r="G125" s="1" t="s">
        <v>0</v>
      </c>
    </row>
    <row r="126" spans="2:14" x14ac:dyDescent="0.2">
      <c r="G126" s="1" t="s">
        <v>0</v>
      </c>
    </row>
    <row r="127" spans="2:14" x14ac:dyDescent="0.2">
      <c r="G127" s="1" t="s">
        <v>0</v>
      </c>
    </row>
    <row r="128" spans="2:14" x14ac:dyDescent="0.2">
      <c r="G128" s="1" t="s">
        <v>0</v>
      </c>
    </row>
    <row r="129" spans="7:7" x14ac:dyDescent="0.2">
      <c r="G129" s="1" t="s">
        <v>0</v>
      </c>
    </row>
    <row r="130" spans="7:7" x14ac:dyDescent="0.2">
      <c r="G130" s="1" t="s">
        <v>0</v>
      </c>
    </row>
    <row r="131" spans="7:7" x14ac:dyDescent="0.2">
      <c r="G131" s="1" t="s">
        <v>0</v>
      </c>
    </row>
    <row r="132" spans="7:7" x14ac:dyDescent="0.2">
      <c r="G132" s="1" t="s">
        <v>0</v>
      </c>
    </row>
    <row r="133" spans="7:7" x14ac:dyDescent="0.2">
      <c r="G133" s="1" t="s">
        <v>0</v>
      </c>
    </row>
    <row r="134" spans="7:7" x14ac:dyDescent="0.2">
      <c r="G134" s="1" t="s">
        <v>0</v>
      </c>
    </row>
    <row r="135" spans="7:7" x14ac:dyDescent="0.2">
      <c r="G135" s="1" t="s">
        <v>0</v>
      </c>
    </row>
    <row r="136" spans="7:7" x14ac:dyDescent="0.2">
      <c r="G136" s="1" t="s">
        <v>0</v>
      </c>
    </row>
    <row r="137" spans="7:7" x14ac:dyDescent="0.2">
      <c r="G137" s="1" t="s">
        <v>0</v>
      </c>
    </row>
    <row r="138" spans="7:7" x14ac:dyDescent="0.2">
      <c r="G138" s="1" t="s">
        <v>0</v>
      </c>
    </row>
    <row r="139" spans="7:7" x14ac:dyDescent="0.2">
      <c r="G139" s="1" t="s">
        <v>0</v>
      </c>
    </row>
    <row r="140" spans="7:7" x14ac:dyDescent="0.2">
      <c r="G140" s="1" t="s">
        <v>0</v>
      </c>
    </row>
    <row r="141" spans="7:7" x14ac:dyDescent="0.2">
      <c r="G141" s="1" t="s">
        <v>0</v>
      </c>
    </row>
    <row r="142" spans="7:7" x14ac:dyDescent="0.2">
      <c r="G142" s="1" t="s">
        <v>0</v>
      </c>
    </row>
    <row r="143" spans="7:7" x14ac:dyDescent="0.2">
      <c r="G143" s="1" t="s">
        <v>0</v>
      </c>
    </row>
    <row r="144" spans="7:7" x14ac:dyDescent="0.2">
      <c r="G144" s="1" t="s">
        <v>0</v>
      </c>
    </row>
    <row r="145" spans="7:7" x14ac:dyDescent="0.2">
      <c r="G145" s="1" t="s">
        <v>0</v>
      </c>
    </row>
    <row r="146" spans="7:7" x14ac:dyDescent="0.2">
      <c r="G146" s="1" t="s">
        <v>0</v>
      </c>
    </row>
    <row r="147" spans="7:7" x14ac:dyDescent="0.2">
      <c r="G147" t="s">
        <v>0</v>
      </c>
    </row>
  </sheetData>
  <phoneticPr fontId="0" type="noConversion"/>
  <printOptions horizontalCentered="1" verticalCentered="1" gridLines="1"/>
  <pageMargins left="0.511811023622047" right="0.511811023622047" top="0.35433070866141703" bottom="0.39370078740157499" header="0.196850393700787" footer="0.196850393700787"/>
  <pageSetup paperSize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13"/>
  <sheetViews>
    <sheetView tabSelected="1" zoomScale="85" zoomScaleNormal="85" workbookViewId="0">
      <pane xSplit="1" ySplit="3" topLeftCell="B100" activePane="bottomRight" state="frozen"/>
      <selection pane="topRight" activeCell="B1" sqref="B1"/>
      <selection pane="bottomLeft" activeCell="A4" sqref="A4"/>
      <selection pane="bottomRight" activeCell="F62" sqref="F62"/>
    </sheetView>
  </sheetViews>
  <sheetFormatPr defaultColWidth="8.85546875" defaultRowHeight="12.75" x14ac:dyDescent="0.2"/>
  <cols>
    <col min="1" max="1" width="8.42578125" style="80" customWidth="1"/>
    <col min="2" max="2" width="54.42578125" style="61" customWidth="1"/>
    <col min="3" max="4" width="11.85546875" customWidth="1"/>
    <col min="5" max="5" width="11.28515625" customWidth="1"/>
    <col min="6" max="33" width="11.85546875" customWidth="1"/>
  </cols>
  <sheetData>
    <row r="1" spans="1:33" s="6" customFormat="1" x14ac:dyDescent="0.2">
      <c r="A1" s="82"/>
      <c r="B1" s="62" t="s">
        <v>10</v>
      </c>
      <c r="C1" s="18">
        <v>0</v>
      </c>
      <c r="D1" s="18">
        <v>1</v>
      </c>
      <c r="E1" s="18">
        <f>+D1+1</f>
        <v>2</v>
      </c>
      <c r="F1" s="18">
        <f t="shared" ref="F1:AC1" si="0">+E1+1</f>
        <v>3</v>
      </c>
      <c r="G1" s="18">
        <f t="shared" si="0"/>
        <v>4</v>
      </c>
      <c r="H1" s="18">
        <f t="shared" si="0"/>
        <v>5</v>
      </c>
      <c r="I1" s="18">
        <f t="shared" si="0"/>
        <v>6</v>
      </c>
      <c r="J1" s="18">
        <f t="shared" si="0"/>
        <v>7</v>
      </c>
      <c r="K1" s="18">
        <f t="shared" si="0"/>
        <v>8</v>
      </c>
      <c r="L1" s="18">
        <f t="shared" si="0"/>
        <v>9</v>
      </c>
      <c r="M1" s="18">
        <f t="shared" si="0"/>
        <v>10</v>
      </c>
      <c r="N1" s="18">
        <f t="shared" si="0"/>
        <v>11</v>
      </c>
      <c r="O1" s="18">
        <f t="shared" si="0"/>
        <v>12</v>
      </c>
      <c r="P1" s="18">
        <f t="shared" si="0"/>
        <v>13</v>
      </c>
      <c r="Q1" s="18">
        <f t="shared" si="0"/>
        <v>14</v>
      </c>
      <c r="R1" s="18">
        <f t="shared" si="0"/>
        <v>15</v>
      </c>
      <c r="S1" s="18">
        <f t="shared" si="0"/>
        <v>16</v>
      </c>
      <c r="T1" s="18">
        <f t="shared" si="0"/>
        <v>17</v>
      </c>
      <c r="U1" s="18">
        <f t="shared" si="0"/>
        <v>18</v>
      </c>
      <c r="V1" s="18">
        <f t="shared" si="0"/>
        <v>19</v>
      </c>
      <c r="W1" s="18">
        <f t="shared" si="0"/>
        <v>20</v>
      </c>
      <c r="X1" s="18">
        <f t="shared" si="0"/>
        <v>21</v>
      </c>
      <c r="Y1" s="18">
        <f t="shared" si="0"/>
        <v>22</v>
      </c>
      <c r="Z1" s="18">
        <f t="shared" si="0"/>
        <v>23</v>
      </c>
      <c r="AA1" s="18">
        <f t="shared" si="0"/>
        <v>24</v>
      </c>
      <c r="AB1" s="18">
        <f t="shared" si="0"/>
        <v>25</v>
      </c>
      <c r="AC1" s="18">
        <f t="shared" si="0"/>
        <v>26</v>
      </c>
      <c r="AD1" s="18">
        <f>+AC1+1</f>
        <v>27</v>
      </c>
      <c r="AE1" s="18">
        <f>+AD1+1</f>
        <v>28</v>
      </c>
      <c r="AF1" s="18">
        <f>+AE1+1</f>
        <v>29</v>
      </c>
      <c r="AG1" s="18">
        <f>+AF1+1</f>
        <v>30</v>
      </c>
    </row>
    <row r="2" spans="1:33" s="6" customFormat="1" x14ac:dyDescent="0.2">
      <c r="A2" s="82"/>
      <c r="B2" s="63"/>
      <c r="C2" s="18" t="s">
        <v>6</v>
      </c>
      <c r="D2" s="18" t="s">
        <v>6</v>
      </c>
      <c r="E2" s="18" t="s">
        <v>2</v>
      </c>
      <c r="F2" s="18" t="s">
        <v>2</v>
      </c>
      <c r="G2" s="18" t="s">
        <v>2</v>
      </c>
      <c r="H2" s="18" t="s">
        <v>2</v>
      </c>
      <c r="I2" s="18" t="s">
        <v>2</v>
      </c>
      <c r="J2" s="18" t="s">
        <v>2</v>
      </c>
      <c r="K2" s="18" t="s">
        <v>2</v>
      </c>
      <c r="L2" s="18" t="s">
        <v>2</v>
      </c>
      <c r="M2" s="18" t="s">
        <v>2</v>
      </c>
      <c r="N2" s="18" t="s">
        <v>2</v>
      </c>
      <c r="O2" s="18" t="s">
        <v>2</v>
      </c>
      <c r="P2" s="18" t="s">
        <v>2</v>
      </c>
      <c r="Q2" s="18" t="s">
        <v>2</v>
      </c>
      <c r="R2" s="18" t="s">
        <v>2</v>
      </c>
      <c r="S2" s="18" t="s">
        <v>2</v>
      </c>
      <c r="T2" s="18" t="s">
        <v>2</v>
      </c>
      <c r="U2" s="18" t="s">
        <v>2</v>
      </c>
      <c r="V2" s="18" t="s">
        <v>2</v>
      </c>
      <c r="W2" s="18" t="s">
        <v>2</v>
      </c>
      <c r="X2" s="18" t="s">
        <v>2</v>
      </c>
      <c r="Y2" s="18" t="s">
        <v>2</v>
      </c>
      <c r="Z2" s="18" t="s">
        <v>2</v>
      </c>
      <c r="AA2" s="18" t="s">
        <v>2</v>
      </c>
      <c r="AB2" s="18" t="s">
        <v>2</v>
      </c>
      <c r="AC2" s="18" t="s">
        <v>2</v>
      </c>
      <c r="AD2" s="18" t="s">
        <v>2</v>
      </c>
      <c r="AE2" s="18" t="s">
        <v>2</v>
      </c>
      <c r="AF2" s="18" t="s">
        <v>2</v>
      </c>
      <c r="AG2" s="18" t="s">
        <v>2</v>
      </c>
    </row>
    <row r="3" spans="1:33" s="6" customFormat="1" x14ac:dyDescent="0.2">
      <c r="A3" s="82"/>
      <c r="B3" s="63"/>
      <c r="C3" s="18">
        <v>2017</v>
      </c>
      <c r="D3" s="18">
        <f>C3+1</f>
        <v>2018</v>
      </c>
      <c r="E3" s="18">
        <f t="shared" ref="E3:AG3" si="1">D3+1</f>
        <v>2019</v>
      </c>
      <c r="F3" s="18">
        <f t="shared" si="1"/>
        <v>2020</v>
      </c>
      <c r="G3" s="18">
        <f t="shared" si="1"/>
        <v>2021</v>
      </c>
      <c r="H3" s="18">
        <f t="shared" si="1"/>
        <v>2022</v>
      </c>
      <c r="I3" s="18">
        <f t="shared" si="1"/>
        <v>2023</v>
      </c>
      <c r="J3" s="18">
        <f t="shared" si="1"/>
        <v>2024</v>
      </c>
      <c r="K3" s="18">
        <f t="shared" si="1"/>
        <v>2025</v>
      </c>
      <c r="L3" s="18">
        <f t="shared" si="1"/>
        <v>2026</v>
      </c>
      <c r="M3" s="18">
        <f t="shared" si="1"/>
        <v>2027</v>
      </c>
      <c r="N3" s="18">
        <f t="shared" si="1"/>
        <v>2028</v>
      </c>
      <c r="O3" s="18">
        <f t="shared" si="1"/>
        <v>2029</v>
      </c>
      <c r="P3" s="18">
        <f t="shared" si="1"/>
        <v>2030</v>
      </c>
      <c r="Q3" s="18">
        <f t="shared" si="1"/>
        <v>2031</v>
      </c>
      <c r="R3" s="18">
        <f t="shared" si="1"/>
        <v>2032</v>
      </c>
      <c r="S3" s="18">
        <f t="shared" si="1"/>
        <v>2033</v>
      </c>
      <c r="T3" s="18">
        <f t="shared" si="1"/>
        <v>2034</v>
      </c>
      <c r="U3" s="18">
        <f t="shared" si="1"/>
        <v>2035</v>
      </c>
      <c r="V3" s="18">
        <f t="shared" si="1"/>
        <v>2036</v>
      </c>
      <c r="W3" s="18">
        <f t="shared" si="1"/>
        <v>2037</v>
      </c>
      <c r="X3" s="18">
        <f t="shared" si="1"/>
        <v>2038</v>
      </c>
      <c r="Y3" s="18">
        <f t="shared" si="1"/>
        <v>2039</v>
      </c>
      <c r="Z3" s="18">
        <f t="shared" si="1"/>
        <v>2040</v>
      </c>
      <c r="AA3" s="18">
        <f t="shared" si="1"/>
        <v>2041</v>
      </c>
      <c r="AB3" s="18">
        <f t="shared" si="1"/>
        <v>2042</v>
      </c>
      <c r="AC3" s="18">
        <f t="shared" si="1"/>
        <v>2043</v>
      </c>
      <c r="AD3" s="18">
        <f t="shared" si="1"/>
        <v>2044</v>
      </c>
      <c r="AE3" s="18">
        <f t="shared" si="1"/>
        <v>2045</v>
      </c>
      <c r="AF3" s="18">
        <f t="shared" si="1"/>
        <v>2046</v>
      </c>
      <c r="AG3" s="18">
        <f t="shared" si="1"/>
        <v>2047</v>
      </c>
    </row>
    <row r="4" spans="1:33" x14ac:dyDescent="0.2">
      <c r="B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">
      <c r="B5" s="60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">
      <c r="A6" s="81"/>
      <c r="B6" s="63" t="s">
        <v>3</v>
      </c>
      <c r="C6" s="32"/>
      <c r="D6" s="33"/>
      <c r="E6" s="33"/>
      <c r="F6" s="33"/>
      <c r="G6" s="33"/>
      <c r="H6" s="33"/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x14ac:dyDescent="0.2">
      <c r="A7" s="82" t="s">
        <v>196</v>
      </c>
      <c r="B7" s="65" t="s">
        <v>5</v>
      </c>
      <c r="C7" s="32"/>
      <c r="D7" s="33"/>
      <c r="E7" s="33"/>
      <c r="F7" s="33"/>
      <c r="G7" s="33"/>
      <c r="H7" s="33"/>
      <c r="I7" s="33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x14ac:dyDescent="0.2">
      <c r="A8" s="80">
        <f>'Benchmark Analysis'!A4</f>
        <v>1</v>
      </c>
      <c r="B8" s="66" t="str">
        <f>'Benchmark Analysis'!B4</f>
        <v>Superstructure - painting to steel fire escape stairs - 2 stairs</v>
      </c>
      <c r="C8" s="7"/>
      <c r="D8" s="8">
        <f>IF(OR('Benchmark Analysis'!$H4=D$1,'Benchmark Analysis'!$H4+'Benchmark Analysis'!$C4=D$1,'Benchmark Analysis'!$C4*2+'Benchmark Analysis'!$H4=D$1,'Benchmark Analysis'!$C4*3+'Benchmark Analysis'!$H4=D$1,'Benchmark Analysis'!$C4*4+'Benchmark Analysis'!$H4=D$1,'Benchmark Analysis'!$C4*5+'Benchmark Analysis'!$H4=D$1),'Benchmark Analysis'!$L4*(1+'Benchmark Analysis'!$C$110)^'Cash Flow'!D$1," ")</f>
        <v>408</v>
      </c>
      <c r="E8" s="8" t="str">
        <f>IF(OR('Benchmark Analysis'!$H4=E$1,'Benchmark Analysis'!$H4+'Benchmark Analysis'!$C4=E$1,'Benchmark Analysis'!$C4*2+'Benchmark Analysis'!$H4=E$1,'Benchmark Analysis'!$C4*3+'Benchmark Analysis'!$H4=E$1,'Benchmark Analysis'!$C4*4+'Benchmark Analysis'!$H4=E$1,'Benchmark Analysis'!$C4*5+'Benchmark Analysis'!$H4=E$1),'Benchmark Analysis'!$L4*(1+'Benchmark Analysis'!$C$110)^'Cash Flow'!E$1," ")</f>
        <v xml:space="preserve"> </v>
      </c>
      <c r="F8" s="8" t="str">
        <f>IF(OR('Benchmark Analysis'!$H4=F$1,'Benchmark Analysis'!$H4+'Benchmark Analysis'!$C4=F$1,'Benchmark Analysis'!$C4*2+'Benchmark Analysis'!$H4=F$1,'Benchmark Analysis'!$C4*3+'Benchmark Analysis'!$H4=F$1,'Benchmark Analysis'!$C4*4+'Benchmark Analysis'!$H4=F$1,'Benchmark Analysis'!$C4*5+'Benchmark Analysis'!$H4=F$1),'Benchmark Analysis'!$L4*(1+'Benchmark Analysis'!$C$110)^'Cash Flow'!F$1," ")</f>
        <v xml:space="preserve"> </v>
      </c>
      <c r="G8" s="8" t="str">
        <f>IF(OR('Benchmark Analysis'!$H4=G$1,'Benchmark Analysis'!$H4+'Benchmark Analysis'!$C4=G$1,'Benchmark Analysis'!$C4*2+'Benchmark Analysis'!$H4=G$1,'Benchmark Analysis'!$C4*3+'Benchmark Analysis'!$H4=G$1,'Benchmark Analysis'!$C4*4+'Benchmark Analysis'!$H4=G$1,'Benchmark Analysis'!$C4*5+'Benchmark Analysis'!$H4=G$1),'Benchmark Analysis'!$L4*(1+'Benchmark Analysis'!$C$110)^'Cash Flow'!G$1," ")</f>
        <v xml:space="preserve"> </v>
      </c>
      <c r="H8" s="8" t="str">
        <f>IF(OR('Benchmark Analysis'!$H4=H$1,'Benchmark Analysis'!$H4+'Benchmark Analysis'!$C4=H$1,'Benchmark Analysis'!$C4*2+'Benchmark Analysis'!$H4=H$1,'Benchmark Analysis'!$C4*3+'Benchmark Analysis'!$H4=H$1,'Benchmark Analysis'!$C4*4+'Benchmark Analysis'!$H4=H$1,'Benchmark Analysis'!$C4*5+'Benchmark Analysis'!$H4=H$1),'Benchmark Analysis'!$L4*(1+'Benchmark Analysis'!$C$110)^'Cash Flow'!H$1," ")</f>
        <v xml:space="preserve"> </v>
      </c>
      <c r="I8" s="8" t="str">
        <f>IF(OR('Benchmark Analysis'!$H4=I$1,'Benchmark Analysis'!$H4+'Benchmark Analysis'!$C4=I$1,'Benchmark Analysis'!$C4*2+'Benchmark Analysis'!$H4=I$1,'Benchmark Analysis'!$C4*3+'Benchmark Analysis'!$H4=I$1,'Benchmark Analysis'!$C4*4+'Benchmark Analysis'!$H4=I$1,'Benchmark Analysis'!$C4*5+'Benchmark Analysis'!$H4=I$1),'Benchmark Analysis'!$L4*(1+'Benchmark Analysis'!$C$110)^'Cash Flow'!I$1," ")</f>
        <v xml:space="preserve"> </v>
      </c>
      <c r="J8" s="8" t="str">
        <f>IF(OR('Benchmark Analysis'!$H4=J$1,'Benchmark Analysis'!$H4+'Benchmark Analysis'!$C4=J$1,'Benchmark Analysis'!$C4*2+'Benchmark Analysis'!$H4=J$1,'Benchmark Analysis'!$C4*3+'Benchmark Analysis'!$H4=J$1,'Benchmark Analysis'!$C4*4+'Benchmark Analysis'!$H4=J$1,'Benchmark Analysis'!$C4*5+'Benchmark Analysis'!$H4=J$1),'Benchmark Analysis'!$L4*(1+'Benchmark Analysis'!$C$110)^'Cash Flow'!J$1," ")</f>
        <v xml:space="preserve"> </v>
      </c>
      <c r="K8" s="8">
        <f>IF(OR('Benchmark Analysis'!$H4=K$1,'Benchmark Analysis'!$H4+'Benchmark Analysis'!$C4=K$1,'Benchmark Analysis'!$C4*2+'Benchmark Analysis'!$H4=K$1,'Benchmark Analysis'!$C4*3+'Benchmark Analysis'!$H4=K$1,'Benchmark Analysis'!$C4*4+'Benchmark Analysis'!$H4=K$1,'Benchmark Analysis'!$C4*5+'Benchmark Analysis'!$H4=K$1),'Benchmark Analysis'!$L4*(1+'Benchmark Analysis'!$C$110)^'Cash Flow'!K$1," ")</f>
        <v>468.66375240090622</v>
      </c>
      <c r="L8" s="8" t="str">
        <f>IF(OR('Benchmark Analysis'!$H4=L$1,'Benchmark Analysis'!$H4+'Benchmark Analysis'!$C4=L$1,'Benchmark Analysis'!$C4*2+'Benchmark Analysis'!$H4=L$1,'Benchmark Analysis'!$C4*3+'Benchmark Analysis'!$H4=L$1,'Benchmark Analysis'!$C4*4+'Benchmark Analysis'!$H4=L$1,'Benchmark Analysis'!$C4*5+'Benchmark Analysis'!$H4=L$1),'Benchmark Analysis'!$L4*(1+'Benchmark Analysis'!$C$110)^'Cash Flow'!L$1," ")</f>
        <v xml:space="preserve"> </v>
      </c>
      <c r="M8" s="8" t="str">
        <f>IF(OR('Benchmark Analysis'!$H4=M$1,'Benchmark Analysis'!$H4+'Benchmark Analysis'!$C4=M$1,'Benchmark Analysis'!$C4*2+'Benchmark Analysis'!$H4=M$1,'Benchmark Analysis'!$C4*3+'Benchmark Analysis'!$H4=M$1,'Benchmark Analysis'!$C4*4+'Benchmark Analysis'!$H4=M$1,'Benchmark Analysis'!$C4*5+'Benchmark Analysis'!$H4=M$1),'Benchmark Analysis'!$L4*(1+'Benchmark Analysis'!$C$110)^'Cash Flow'!M$1," ")</f>
        <v xml:space="preserve"> </v>
      </c>
      <c r="N8" s="8" t="str">
        <f>IF(OR('Benchmark Analysis'!$H4=N$1,'Benchmark Analysis'!$H4+'Benchmark Analysis'!$C4=N$1,'Benchmark Analysis'!$C4*2+'Benchmark Analysis'!$H4=N$1,'Benchmark Analysis'!$C4*3+'Benchmark Analysis'!$H4=N$1,'Benchmark Analysis'!$C4*4+'Benchmark Analysis'!$H4=N$1,'Benchmark Analysis'!$C4*5+'Benchmark Analysis'!$H4=N$1),'Benchmark Analysis'!$L4*(1+'Benchmark Analysis'!$C$110)^'Cash Flow'!N$1," ")</f>
        <v xml:space="preserve"> </v>
      </c>
      <c r="O8" s="8" t="str">
        <f>IF(OR('Benchmark Analysis'!$H4=O$1,'Benchmark Analysis'!$H4+'Benchmark Analysis'!$C4=O$1,'Benchmark Analysis'!$C4*2+'Benchmark Analysis'!$H4=O$1,'Benchmark Analysis'!$C4*3+'Benchmark Analysis'!$H4=O$1,'Benchmark Analysis'!$C4*4+'Benchmark Analysis'!$H4=O$1,'Benchmark Analysis'!$C4*5+'Benchmark Analysis'!$H4=O$1),'Benchmark Analysis'!$L4*(1+'Benchmark Analysis'!$C$110)^'Cash Flow'!O$1," ")</f>
        <v xml:space="preserve"> </v>
      </c>
      <c r="P8" s="8" t="str">
        <f>IF(OR('Benchmark Analysis'!$H4=P$1,'Benchmark Analysis'!$H4+'Benchmark Analysis'!$C4=P$1,'Benchmark Analysis'!$C4*2+'Benchmark Analysis'!$H4=P$1,'Benchmark Analysis'!$C4*3+'Benchmark Analysis'!$H4=P$1,'Benchmark Analysis'!$C4*4+'Benchmark Analysis'!$H4=P$1,'Benchmark Analysis'!$C4*5+'Benchmark Analysis'!$H4=P$1),'Benchmark Analysis'!$L4*(1+'Benchmark Analysis'!$C$110)^'Cash Flow'!P$1," ")</f>
        <v xml:space="preserve"> </v>
      </c>
      <c r="Q8" s="8" t="str">
        <f>IF(OR('Benchmark Analysis'!$H4=Q$1,'Benchmark Analysis'!$H4+'Benchmark Analysis'!$C4=Q$1,'Benchmark Analysis'!$C4*2+'Benchmark Analysis'!$H4=Q$1,'Benchmark Analysis'!$C4*3+'Benchmark Analysis'!$H4=Q$1,'Benchmark Analysis'!$C4*4+'Benchmark Analysis'!$H4=Q$1,'Benchmark Analysis'!$C4*5+'Benchmark Analysis'!$H4=Q$1),'Benchmark Analysis'!$L4*(1+'Benchmark Analysis'!$C$110)^'Cash Flow'!Q$1," ")</f>
        <v xml:space="preserve"> </v>
      </c>
      <c r="R8" s="8">
        <f>IF(OR('Benchmark Analysis'!$H4=R$1,'Benchmark Analysis'!$H4+'Benchmark Analysis'!$C4=R$1,'Benchmark Analysis'!$C4*2+'Benchmark Analysis'!$H4=R$1,'Benchmark Analysis'!$C4*3+'Benchmark Analysis'!$H4=R$1,'Benchmark Analysis'!$C4*4+'Benchmark Analysis'!$H4=R$1,'Benchmark Analysis'!$C4*5+'Benchmark Analysis'!$H4=R$1),'Benchmark Analysis'!$L4*(1+'Benchmark Analysis'!$C$110)^'Cash Flow'!R$1," ")</f>
        <v>538.34733532965174</v>
      </c>
      <c r="S8" s="8" t="str">
        <f>IF(OR('Benchmark Analysis'!$H4=S$1,'Benchmark Analysis'!$H4+'Benchmark Analysis'!$C4=S$1,'Benchmark Analysis'!$C4*2+'Benchmark Analysis'!$H4=S$1,'Benchmark Analysis'!$C4*3+'Benchmark Analysis'!$H4=S$1,'Benchmark Analysis'!$C4*4+'Benchmark Analysis'!$H4=S$1,'Benchmark Analysis'!$C4*5+'Benchmark Analysis'!$H4=S$1),'Benchmark Analysis'!$L4*(1+'Benchmark Analysis'!$C$110)^'Cash Flow'!S$1," ")</f>
        <v xml:space="preserve"> </v>
      </c>
      <c r="T8" s="8" t="str">
        <f>IF(OR('Benchmark Analysis'!$H4=T$1,'Benchmark Analysis'!$H4+'Benchmark Analysis'!$C4=T$1,'Benchmark Analysis'!$C4*2+'Benchmark Analysis'!$H4=T$1,'Benchmark Analysis'!$C4*3+'Benchmark Analysis'!$H4=T$1,'Benchmark Analysis'!$C4*4+'Benchmark Analysis'!$H4=T$1,'Benchmark Analysis'!$C4*5+'Benchmark Analysis'!$H4=T$1),'Benchmark Analysis'!$L4*(1+'Benchmark Analysis'!$C$110)^'Cash Flow'!T$1," ")</f>
        <v xml:space="preserve"> </v>
      </c>
      <c r="U8" s="8" t="str">
        <f>IF(OR('Benchmark Analysis'!$H4=U$1,'Benchmark Analysis'!$H4+'Benchmark Analysis'!$C4=U$1,'Benchmark Analysis'!$C4*2+'Benchmark Analysis'!$H4=U$1,'Benchmark Analysis'!$C4*3+'Benchmark Analysis'!$H4=U$1,'Benchmark Analysis'!$C4*4+'Benchmark Analysis'!$H4=U$1,'Benchmark Analysis'!$C4*5+'Benchmark Analysis'!$H4=U$1),'Benchmark Analysis'!$L4*(1+'Benchmark Analysis'!$C$110)^'Cash Flow'!U$1," ")</f>
        <v xml:space="preserve"> </v>
      </c>
      <c r="V8" s="8" t="str">
        <f>IF(OR('Benchmark Analysis'!$H4=V$1,'Benchmark Analysis'!$H4+'Benchmark Analysis'!$C4=V$1,'Benchmark Analysis'!$C4*2+'Benchmark Analysis'!$H4=V$1,'Benchmark Analysis'!$C4*3+'Benchmark Analysis'!$H4=V$1,'Benchmark Analysis'!$C4*4+'Benchmark Analysis'!$H4=V$1,'Benchmark Analysis'!$C4*5+'Benchmark Analysis'!$H4=V$1),'Benchmark Analysis'!$L4*(1+'Benchmark Analysis'!$C$110)^'Cash Flow'!V$1," ")</f>
        <v xml:space="preserve"> </v>
      </c>
      <c r="W8" s="8" t="str">
        <f>IF(OR('Benchmark Analysis'!$H4=W$1,'Benchmark Analysis'!$H4+'Benchmark Analysis'!$C4=W$1,'Benchmark Analysis'!$C4*2+'Benchmark Analysis'!$H4=W$1,'Benchmark Analysis'!$C4*3+'Benchmark Analysis'!$H4=W$1,'Benchmark Analysis'!$C4*4+'Benchmark Analysis'!$H4=W$1,'Benchmark Analysis'!$C4*5+'Benchmark Analysis'!$H4=W$1),'Benchmark Analysis'!$L4*(1+'Benchmark Analysis'!$C$110)^'Cash Flow'!W$1," ")</f>
        <v xml:space="preserve"> </v>
      </c>
      <c r="X8" s="8" t="str">
        <f>IF(OR('Benchmark Analysis'!$H4=X$1,'Benchmark Analysis'!$H4+'Benchmark Analysis'!$C4=X$1,'Benchmark Analysis'!$C4*2+'Benchmark Analysis'!$H4=X$1,'Benchmark Analysis'!$C4*3+'Benchmark Analysis'!$H4=X$1,'Benchmark Analysis'!$C4*4+'Benchmark Analysis'!$H4=X$1,'Benchmark Analysis'!$C4*5+'Benchmark Analysis'!$H4=X$1),'Benchmark Analysis'!$L4*(1+'Benchmark Analysis'!$C$110)^'Cash Flow'!X$1," ")</f>
        <v xml:space="preserve"> </v>
      </c>
      <c r="Y8" s="8">
        <f>IF(OR('Benchmark Analysis'!$H4=Y$1,'Benchmark Analysis'!$H4+'Benchmark Analysis'!$C4=Y$1,'Benchmark Analysis'!$C4*2+'Benchmark Analysis'!$H4=Y$1,'Benchmark Analysis'!$C4*3+'Benchmark Analysis'!$H4=Y$1,'Benchmark Analysis'!$C4*4+'Benchmark Analysis'!$H4=Y$1,'Benchmark Analysis'!$C4*5+'Benchmark Analysis'!$H4=Y$1),'Benchmark Analysis'!$L4*(1+'Benchmark Analysis'!$C$110)^'Cash Flow'!Y$1," ")</f>
        <v>618.39186831035192</v>
      </c>
      <c r="Z8" s="8" t="str">
        <f>IF(OR('Benchmark Analysis'!$H4=Z$1,'Benchmark Analysis'!$H4+'Benchmark Analysis'!$C4=Z$1,'Benchmark Analysis'!$C4*2+'Benchmark Analysis'!$H4=Z$1,'Benchmark Analysis'!$C4*3+'Benchmark Analysis'!$H4=Z$1,'Benchmark Analysis'!$C4*4+'Benchmark Analysis'!$H4=Z$1,'Benchmark Analysis'!$C4*5+'Benchmark Analysis'!$H4=Z$1),'Benchmark Analysis'!$L4*(1+'Benchmark Analysis'!$C$110)^'Cash Flow'!Z$1," ")</f>
        <v xml:space="preserve"> </v>
      </c>
      <c r="AA8" s="8" t="str">
        <f>IF(OR('Benchmark Analysis'!$H4=AA$1,'Benchmark Analysis'!$H4+'Benchmark Analysis'!$C4=AA$1,'Benchmark Analysis'!$C4*2+'Benchmark Analysis'!$H4=AA$1,'Benchmark Analysis'!$C4*3+'Benchmark Analysis'!$H4=AA$1,'Benchmark Analysis'!$C4*4+'Benchmark Analysis'!$H4=AA$1,'Benchmark Analysis'!$C4*5+'Benchmark Analysis'!$H4=AA$1),'Benchmark Analysis'!$L4*(1+'Benchmark Analysis'!$C$110)^'Cash Flow'!AA$1," ")</f>
        <v xml:space="preserve"> </v>
      </c>
      <c r="AB8" s="8" t="str">
        <f>IF(OR('Benchmark Analysis'!$H4=AB$1,'Benchmark Analysis'!$H4+'Benchmark Analysis'!$C4=AB$1,'Benchmark Analysis'!$C4*2+'Benchmark Analysis'!$H4=AB$1,'Benchmark Analysis'!$C4*3+'Benchmark Analysis'!$H4=AB$1,'Benchmark Analysis'!$C4*4+'Benchmark Analysis'!$H4=AB$1,'Benchmark Analysis'!$C4*5+'Benchmark Analysis'!$H4=AB$1),'Benchmark Analysis'!$L4*(1+'Benchmark Analysis'!$C$110)^'Cash Flow'!AB$1," ")</f>
        <v xml:space="preserve"> </v>
      </c>
      <c r="AC8" s="8" t="str">
        <f>IF(OR('Benchmark Analysis'!$H4=AC$1,'Benchmark Analysis'!$H4+'Benchmark Analysis'!$C4=AC$1,'Benchmark Analysis'!$C4*2+'Benchmark Analysis'!$H4=AC$1,'Benchmark Analysis'!$C4*3+'Benchmark Analysis'!$H4=AC$1,'Benchmark Analysis'!$C4*4+'Benchmark Analysis'!$H4=AC$1,'Benchmark Analysis'!$C4*5+'Benchmark Analysis'!$H4=AC$1),'Benchmark Analysis'!$L4*(1+'Benchmark Analysis'!$C$110)^'Cash Flow'!AC$1," ")</f>
        <v xml:space="preserve"> </v>
      </c>
      <c r="AD8" s="8" t="str">
        <f>IF(OR('Benchmark Analysis'!$H4=AD$1,'Benchmark Analysis'!$H4+'Benchmark Analysis'!$C4=AD$1,'Benchmark Analysis'!$C4*2+'Benchmark Analysis'!$H4=AD$1,'Benchmark Analysis'!$C4*3+'Benchmark Analysis'!$H4=AD$1,'Benchmark Analysis'!$C4*4+'Benchmark Analysis'!$H4=AD$1,'Benchmark Analysis'!$C4*5+'Benchmark Analysis'!$H4=AD$1),'Benchmark Analysis'!$L4*(1+'Benchmark Analysis'!$C$110)^'Cash Flow'!AD$1," ")</f>
        <v xml:space="preserve"> </v>
      </c>
      <c r="AE8" s="8" t="str">
        <f>IF(OR('Benchmark Analysis'!$H4=AE$1,'Benchmark Analysis'!$H4+'Benchmark Analysis'!$C4=AE$1,'Benchmark Analysis'!$C4*2+'Benchmark Analysis'!$H4=AE$1,'Benchmark Analysis'!$C4*3+'Benchmark Analysis'!$H4=AE$1,'Benchmark Analysis'!$C4*4+'Benchmark Analysis'!$H4=AE$1,'Benchmark Analysis'!$C4*5+'Benchmark Analysis'!$H4=AE$1),'Benchmark Analysis'!$L4*(1+'Benchmark Analysis'!$C$110)^'Cash Flow'!AE$1," ")</f>
        <v xml:space="preserve"> </v>
      </c>
      <c r="AF8" s="8">
        <f>IF(OR('Benchmark Analysis'!$H4=AF$1,'Benchmark Analysis'!$H4+'Benchmark Analysis'!$C4=AF$1,'Benchmark Analysis'!$C4*2+'Benchmark Analysis'!$H4=AF$1,'Benchmark Analysis'!$C4*3+'Benchmark Analysis'!$H4=AF$1,'Benchmark Analysis'!$C4*4+'Benchmark Analysis'!$H4=AF$1,'Benchmark Analysis'!$C4*5+'Benchmark Analysis'!$H4=AF$1),'Benchmark Analysis'!$L4*(1+'Benchmark Analysis'!$C$110)^'Cash Flow'!AF$1," ")</f>
        <v>710.33787611896207</v>
      </c>
      <c r="AG8" s="8" t="str">
        <f>IF(OR('Benchmark Analysis'!$H4=AG$1,'Benchmark Analysis'!$H4+'Benchmark Analysis'!$C4=AG$1,'Benchmark Analysis'!$C4*2+'Benchmark Analysis'!$H4=AG$1,'Benchmark Analysis'!$C4*3+'Benchmark Analysis'!$H4=AG$1,'Benchmark Analysis'!$C4*4+'Benchmark Analysis'!$H4=AG$1,'Benchmark Analysis'!$C4*5+'Benchmark Analysis'!$H4=AG$1),'Benchmark Analysis'!$L4*(1+'Benchmark Analysis'!$C$110)^'Cash Flow'!AG$1," ")</f>
        <v xml:space="preserve"> </v>
      </c>
    </row>
    <row r="9" spans="1:33" x14ac:dyDescent="0.2">
      <c r="A9" s="80" t="str">
        <f>'Benchmark Analysis'!A5</f>
        <v>2A</v>
      </c>
      <c r="B9" s="66" t="str">
        <f>'Benchmark Analysis'!B5</f>
        <v>Superstructure - knock and remove chimney stack to east side of building</v>
      </c>
      <c r="C9" s="7"/>
      <c r="D9" s="8">
        <f>IF(OR('Benchmark Analysis'!$H5=D$1,'Benchmark Analysis'!$H5+'Benchmark Analysis'!$C5=D$1,'Benchmark Analysis'!$C5*2+'Benchmark Analysis'!$H5=D$1,'Benchmark Analysis'!$C5*3+'Benchmark Analysis'!$H5=D$1,'Benchmark Analysis'!$C5*4+'Benchmark Analysis'!$H5=D$1,'Benchmark Analysis'!$C5*5+'Benchmark Analysis'!$H5=D$1),'Benchmark Analysis'!$L5*(1+'Benchmark Analysis'!$C$110)^'Cash Flow'!D$1," ")</f>
        <v>6158.25</v>
      </c>
      <c r="E9" s="8" t="str">
        <f>IF(OR('Benchmark Analysis'!$H5=E$1,'Benchmark Analysis'!$H5+'Benchmark Analysis'!$C5=E$1,'Benchmark Analysis'!$C5*2+'Benchmark Analysis'!$H5=E$1,'Benchmark Analysis'!$C5*3+'Benchmark Analysis'!$H5=E$1,'Benchmark Analysis'!$C5*4+'Benchmark Analysis'!$H5=E$1,'Benchmark Analysis'!$C5*5+'Benchmark Analysis'!$H5=E$1),'Benchmark Analysis'!$L5*(1+'Benchmark Analysis'!$C$110)^'Cash Flow'!E$1," ")</f>
        <v xml:space="preserve"> </v>
      </c>
      <c r="F9" s="8" t="str">
        <f>IF(OR('Benchmark Analysis'!$H5=F$1,'Benchmark Analysis'!$H5+'Benchmark Analysis'!$C5=F$1,'Benchmark Analysis'!$C5*2+'Benchmark Analysis'!$H5=F$1,'Benchmark Analysis'!$C5*3+'Benchmark Analysis'!$H5=F$1,'Benchmark Analysis'!$C5*4+'Benchmark Analysis'!$H5=F$1,'Benchmark Analysis'!$C5*5+'Benchmark Analysis'!$H5=F$1),'Benchmark Analysis'!$L5*(1+'Benchmark Analysis'!$C$110)^'Cash Flow'!F$1," ")</f>
        <v xml:space="preserve"> </v>
      </c>
      <c r="G9" s="8" t="str">
        <f>IF(OR('Benchmark Analysis'!$H5=G$1,'Benchmark Analysis'!$H5+'Benchmark Analysis'!$C5=G$1,'Benchmark Analysis'!$C5*2+'Benchmark Analysis'!$H5=G$1,'Benchmark Analysis'!$C5*3+'Benchmark Analysis'!$H5=G$1,'Benchmark Analysis'!$C5*4+'Benchmark Analysis'!$H5=G$1,'Benchmark Analysis'!$C5*5+'Benchmark Analysis'!$H5=G$1),'Benchmark Analysis'!$L5*(1+'Benchmark Analysis'!$C$110)^'Cash Flow'!G$1," ")</f>
        <v xml:space="preserve"> </v>
      </c>
      <c r="H9" s="8" t="str">
        <f>IF(OR('Benchmark Analysis'!$H5=H$1,'Benchmark Analysis'!$H5+'Benchmark Analysis'!$C5=H$1,'Benchmark Analysis'!$C5*2+'Benchmark Analysis'!$H5=H$1,'Benchmark Analysis'!$C5*3+'Benchmark Analysis'!$H5=H$1,'Benchmark Analysis'!$C5*4+'Benchmark Analysis'!$H5=H$1,'Benchmark Analysis'!$C5*5+'Benchmark Analysis'!$H5=H$1),'Benchmark Analysis'!$L5*(1+'Benchmark Analysis'!$C$110)^'Cash Flow'!H$1," ")</f>
        <v xml:space="preserve"> </v>
      </c>
      <c r="I9" s="8" t="str">
        <f>IF(OR('Benchmark Analysis'!$H5=I$1,'Benchmark Analysis'!$H5+'Benchmark Analysis'!$C5=I$1,'Benchmark Analysis'!$C5*2+'Benchmark Analysis'!$H5=I$1,'Benchmark Analysis'!$C5*3+'Benchmark Analysis'!$H5=I$1,'Benchmark Analysis'!$C5*4+'Benchmark Analysis'!$H5=I$1,'Benchmark Analysis'!$C5*5+'Benchmark Analysis'!$H5=I$1),'Benchmark Analysis'!$L5*(1+'Benchmark Analysis'!$C$110)^'Cash Flow'!I$1," ")</f>
        <v xml:space="preserve"> </v>
      </c>
      <c r="J9" s="8" t="str">
        <f>IF(OR('Benchmark Analysis'!$H5=J$1,'Benchmark Analysis'!$H5+'Benchmark Analysis'!$C5=J$1,'Benchmark Analysis'!$C5*2+'Benchmark Analysis'!$H5=J$1,'Benchmark Analysis'!$C5*3+'Benchmark Analysis'!$H5=J$1,'Benchmark Analysis'!$C5*4+'Benchmark Analysis'!$H5=J$1,'Benchmark Analysis'!$C5*5+'Benchmark Analysis'!$H5=J$1),'Benchmark Analysis'!$L5*(1+'Benchmark Analysis'!$C$110)^'Cash Flow'!J$1," ")</f>
        <v xml:space="preserve"> </v>
      </c>
      <c r="K9" s="8" t="str">
        <f>IF(OR('Benchmark Analysis'!$H5=K$1,'Benchmark Analysis'!$H5+'Benchmark Analysis'!$C5=K$1,'Benchmark Analysis'!$C5*2+'Benchmark Analysis'!$H5=K$1,'Benchmark Analysis'!$C5*3+'Benchmark Analysis'!$H5=K$1,'Benchmark Analysis'!$C5*4+'Benchmark Analysis'!$H5=K$1,'Benchmark Analysis'!$C5*5+'Benchmark Analysis'!$H5=K$1),'Benchmark Analysis'!$L5*(1+'Benchmark Analysis'!$C$110)^'Cash Flow'!K$1," ")</f>
        <v xml:space="preserve"> </v>
      </c>
      <c r="L9" s="8" t="str">
        <f>IF(OR('Benchmark Analysis'!$H5=L$1,'Benchmark Analysis'!$H5+'Benchmark Analysis'!$C5=L$1,'Benchmark Analysis'!$C5*2+'Benchmark Analysis'!$H5=L$1,'Benchmark Analysis'!$C5*3+'Benchmark Analysis'!$H5=L$1,'Benchmark Analysis'!$C5*4+'Benchmark Analysis'!$H5=L$1,'Benchmark Analysis'!$C5*5+'Benchmark Analysis'!$H5=L$1),'Benchmark Analysis'!$L5*(1+'Benchmark Analysis'!$C$110)^'Cash Flow'!L$1," ")</f>
        <v xml:space="preserve"> </v>
      </c>
      <c r="M9" s="8" t="str">
        <f>IF(OR('Benchmark Analysis'!$H5=M$1,'Benchmark Analysis'!$H5+'Benchmark Analysis'!$C5=M$1,'Benchmark Analysis'!$C5*2+'Benchmark Analysis'!$H5=M$1,'Benchmark Analysis'!$C5*3+'Benchmark Analysis'!$H5=M$1,'Benchmark Analysis'!$C5*4+'Benchmark Analysis'!$H5=M$1,'Benchmark Analysis'!$C5*5+'Benchmark Analysis'!$H5=M$1),'Benchmark Analysis'!$L5*(1+'Benchmark Analysis'!$C$110)^'Cash Flow'!M$1," ")</f>
        <v xml:space="preserve"> </v>
      </c>
      <c r="N9" s="8" t="str">
        <f>IF(OR('Benchmark Analysis'!$H5=N$1,'Benchmark Analysis'!$H5+'Benchmark Analysis'!$C5=N$1,'Benchmark Analysis'!$C5*2+'Benchmark Analysis'!$H5=N$1,'Benchmark Analysis'!$C5*3+'Benchmark Analysis'!$H5=N$1,'Benchmark Analysis'!$C5*4+'Benchmark Analysis'!$H5=N$1,'Benchmark Analysis'!$C5*5+'Benchmark Analysis'!$H5=N$1),'Benchmark Analysis'!$L5*(1+'Benchmark Analysis'!$C$110)^'Cash Flow'!N$1," ")</f>
        <v xml:space="preserve"> </v>
      </c>
      <c r="O9" s="8" t="str">
        <f>IF(OR('Benchmark Analysis'!$H5=O$1,'Benchmark Analysis'!$H5+'Benchmark Analysis'!$C5=O$1,'Benchmark Analysis'!$C5*2+'Benchmark Analysis'!$H5=O$1,'Benchmark Analysis'!$C5*3+'Benchmark Analysis'!$H5=O$1,'Benchmark Analysis'!$C5*4+'Benchmark Analysis'!$H5=O$1,'Benchmark Analysis'!$C5*5+'Benchmark Analysis'!$H5=O$1),'Benchmark Analysis'!$L5*(1+'Benchmark Analysis'!$C$110)^'Cash Flow'!O$1," ")</f>
        <v xml:space="preserve"> </v>
      </c>
      <c r="P9" s="8" t="str">
        <f>IF(OR('Benchmark Analysis'!$H5=P$1,'Benchmark Analysis'!$H5+'Benchmark Analysis'!$C5=P$1,'Benchmark Analysis'!$C5*2+'Benchmark Analysis'!$H5=P$1,'Benchmark Analysis'!$C5*3+'Benchmark Analysis'!$H5=P$1,'Benchmark Analysis'!$C5*4+'Benchmark Analysis'!$H5=P$1,'Benchmark Analysis'!$C5*5+'Benchmark Analysis'!$H5=P$1),'Benchmark Analysis'!$L5*(1+'Benchmark Analysis'!$C$110)^'Cash Flow'!P$1," ")</f>
        <v xml:space="preserve"> </v>
      </c>
      <c r="Q9" s="8" t="str">
        <f>IF(OR('Benchmark Analysis'!$H5=Q$1,'Benchmark Analysis'!$H5+'Benchmark Analysis'!$C5=Q$1,'Benchmark Analysis'!$C5*2+'Benchmark Analysis'!$H5=Q$1,'Benchmark Analysis'!$C5*3+'Benchmark Analysis'!$H5=Q$1,'Benchmark Analysis'!$C5*4+'Benchmark Analysis'!$H5=Q$1,'Benchmark Analysis'!$C5*5+'Benchmark Analysis'!$H5=Q$1),'Benchmark Analysis'!$L5*(1+'Benchmark Analysis'!$C$110)^'Cash Flow'!Q$1," ")</f>
        <v xml:space="preserve"> </v>
      </c>
      <c r="R9" s="8" t="str">
        <f>IF(OR('Benchmark Analysis'!$H5=R$1,'Benchmark Analysis'!$H5+'Benchmark Analysis'!$C5=R$1,'Benchmark Analysis'!$C5*2+'Benchmark Analysis'!$H5=R$1,'Benchmark Analysis'!$C5*3+'Benchmark Analysis'!$H5=R$1,'Benchmark Analysis'!$C5*4+'Benchmark Analysis'!$H5=R$1,'Benchmark Analysis'!$C5*5+'Benchmark Analysis'!$H5=R$1),'Benchmark Analysis'!$L5*(1+'Benchmark Analysis'!$C$110)^'Cash Flow'!R$1," ")</f>
        <v xml:space="preserve"> </v>
      </c>
      <c r="S9" s="8" t="str">
        <f>IF(OR('Benchmark Analysis'!$H5=S$1,'Benchmark Analysis'!$H5+'Benchmark Analysis'!$C5=S$1,'Benchmark Analysis'!$C5*2+'Benchmark Analysis'!$H5=S$1,'Benchmark Analysis'!$C5*3+'Benchmark Analysis'!$H5=S$1,'Benchmark Analysis'!$C5*4+'Benchmark Analysis'!$H5=S$1,'Benchmark Analysis'!$C5*5+'Benchmark Analysis'!$H5=S$1),'Benchmark Analysis'!$L5*(1+'Benchmark Analysis'!$C$110)^'Cash Flow'!S$1," ")</f>
        <v xml:space="preserve"> </v>
      </c>
      <c r="T9" s="8" t="str">
        <f>IF(OR('Benchmark Analysis'!$H5=T$1,'Benchmark Analysis'!$H5+'Benchmark Analysis'!$C5=T$1,'Benchmark Analysis'!$C5*2+'Benchmark Analysis'!$H5=T$1,'Benchmark Analysis'!$C5*3+'Benchmark Analysis'!$H5=T$1,'Benchmark Analysis'!$C5*4+'Benchmark Analysis'!$H5=T$1,'Benchmark Analysis'!$C5*5+'Benchmark Analysis'!$H5=T$1),'Benchmark Analysis'!$L5*(1+'Benchmark Analysis'!$C$110)^'Cash Flow'!T$1," ")</f>
        <v xml:space="preserve"> </v>
      </c>
      <c r="U9" s="8" t="str">
        <f>IF(OR('Benchmark Analysis'!$H5=U$1,'Benchmark Analysis'!$H5+'Benchmark Analysis'!$C5=U$1,'Benchmark Analysis'!$C5*2+'Benchmark Analysis'!$H5=U$1,'Benchmark Analysis'!$C5*3+'Benchmark Analysis'!$H5=U$1,'Benchmark Analysis'!$C5*4+'Benchmark Analysis'!$H5=U$1,'Benchmark Analysis'!$C5*5+'Benchmark Analysis'!$H5=U$1),'Benchmark Analysis'!$L5*(1+'Benchmark Analysis'!$C$110)^'Cash Flow'!U$1," ")</f>
        <v xml:space="preserve"> </v>
      </c>
      <c r="V9" s="8" t="str">
        <f>IF(OR('Benchmark Analysis'!$H5=V$1,'Benchmark Analysis'!$H5+'Benchmark Analysis'!$C5=V$1,'Benchmark Analysis'!$C5*2+'Benchmark Analysis'!$H5=V$1,'Benchmark Analysis'!$C5*3+'Benchmark Analysis'!$H5=V$1,'Benchmark Analysis'!$C5*4+'Benchmark Analysis'!$H5=V$1,'Benchmark Analysis'!$C5*5+'Benchmark Analysis'!$H5=V$1),'Benchmark Analysis'!$L5*(1+'Benchmark Analysis'!$C$110)^'Cash Flow'!V$1," ")</f>
        <v xml:space="preserve"> </v>
      </c>
      <c r="W9" s="8" t="str">
        <f>IF(OR('Benchmark Analysis'!$H5=W$1,'Benchmark Analysis'!$H5+'Benchmark Analysis'!$C5=W$1,'Benchmark Analysis'!$C5*2+'Benchmark Analysis'!$H5=W$1,'Benchmark Analysis'!$C5*3+'Benchmark Analysis'!$H5=W$1,'Benchmark Analysis'!$C5*4+'Benchmark Analysis'!$H5=W$1,'Benchmark Analysis'!$C5*5+'Benchmark Analysis'!$H5=W$1),'Benchmark Analysis'!$L5*(1+'Benchmark Analysis'!$C$110)^'Cash Flow'!W$1," ")</f>
        <v xml:space="preserve"> </v>
      </c>
      <c r="X9" s="8" t="str">
        <f>IF(OR('Benchmark Analysis'!$H5=X$1,'Benchmark Analysis'!$H5+'Benchmark Analysis'!$C5=X$1,'Benchmark Analysis'!$C5*2+'Benchmark Analysis'!$H5=X$1,'Benchmark Analysis'!$C5*3+'Benchmark Analysis'!$H5=X$1,'Benchmark Analysis'!$C5*4+'Benchmark Analysis'!$H5=X$1,'Benchmark Analysis'!$C5*5+'Benchmark Analysis'!$H5=X$1),'Benchmark Analysis'!$L5*(1+'Benchmark Analysis'!$C$110)^'Cash Flow'!X$1," ")</f>
        <v xml:space="preserve"> </v>
      </c>
      <c r="Y9" s="8" t="str">
        <f>IF(OR('Benchmark Analysis'!$H5=Y$1,'Benchmark Analysis'!$H5+'Benchmark Analysis'!$C5=Y$1,'Benchmark Analysis'!$C5*2+'Benchmark Analysis'!$H5=Y$1,'Benchmark Analysis'!$C5*3+'Benchmark Analysis'!$H5=Y$1,'Benchmark Analysis'!$C5*4+'Benchmark Analysis'!$H5=Y$1,'Benchmark Analysis'!$C5*5+'Benchmark Analysis'!$H5=Y$1),'Benchmark Analysis'!$L5*(1+'Benchmark Analysis'!$C$110)^'Cash Flow'!Y$1," ")</f>
        <v xml:space="preserve"> </v>
      </c>
      <c r="Z9" s="8" t="str">
        <f>IF(OR('Benchmark Analysis'!$H5=Z$1,'Benchmark Analysis'!$H5+'Benchmark Analysis'!$C5=Z$1,'Benchmark Analysis'!$C5*2+'Benchmark Analysis'!$H5=Z$1,'Benchmark Analysis'!$C5*3+'Benchmark Analysis'!$H5=Z$1,'Benchmark Analysis'!$C5*4+'Benchmark Analysis'!$H5=Z$1,'Benchmark Analysis'!$C5*5+'Benchmark Analysis'!$H5=Z$1),'Benchmark Analysis'!$L5*(1+'Benchmark Analysis'!$C$110)^'Cash Flow'!Z$1," ")</f>
        <v xml:space="preserve"> </v>
      </c>
      <c r="AA9" s="8" t="str">
        <f>IF(OR('Benchmark Analysis'!$H5=AA$1,'Benchmark Analysis'!$H5+'Benchmark Analysis'!$C5=AA$1,'Benchmark Analysis'!$C5*2+'Benchmark Analysis'!$H5=AA$1,'Benchmark Analysis'!$C5*3+'Benchmark Analysis'!$H5=AA$1,'Benchmark Analysis'!$C5*4+'Benchmark Analysis'!$H5=AA$1,'Benchmark Analysis'!$C5*5+'Benchmark Analysis'!$H5=AA$1),'Benchmark Analysis'!$L5*(1+'Benchmark Analysis'!$C$110)^'Cash Flow'!AA$1," ")</f>
        <v xml:space="preserve"> </v>
      </c>
      <c r="AB9" s="8" t="str">
        <f>IF(OR('Benchmark Analysis'!$H5=AB$1,'Benchmark Analysis'!$H5+'Benchmark Analysis'!$C5=AB$1,'Benchmark Analysis'!$C5*2+'Benchmark Analysis'!$H5=AB$1,'Benchmark Analysis'!$C5*3+'Benchmark Analysis'!$H5=AB$1,'Benchmark Analysis'!$C5*4+'Benchmark Analysis'!$H5=AB$1,'Benchmark Analysis'!$C5*5+'Benchmark Analysis'!$H5=AB$1),'Benchmark Analysis'!$L5*(1+'Benchmark Analysis'!$C$110)^'Cash Flow'!AB$1," ")</f>
        <v xml:space="preserve"> </v>
      </c>
      <c r="AC9" s="8" t="str">
        <f>IF(OR('Benchmark Analysis'!$H5=AC$1,'Benchmark Analysis'!$H5+'Benchmark Analysis'!$C5=AC$1,'Benchmark Analysis'!$C5*2+'Benchmark Analysis'!$H5=AC$1,'Benchmark Analysis'!$C5*3+'Benchmark Analysis'!$H5=AC$1,'Benchmark Analysis'!$C5*4+'Benchmark Analysis'!$H5=AC$1,'Benchmark Analysis'!$C5*5+'Benchmark Analysis'!$H5=AC$1),'Benchmark Analysis'!$L5*(1+'Benchmark Analysis'!$C$110)^'Cash Flow'!AC$1," ")</f>
        <v xml:space="preserve"> </v>
      </c>
      <c r="AD9" s="8" t="str">
        <f>IF(OR('Benchmark Analysis'!$H5=AD$1,'Benchmark Analysis'!$H5+'Benchmark Analysis'!$C5=AD$1,'Benchmark Analysis'!$C5*2+'Benchmark Analysis'!$H5=AD$1,'Benchmark Analysis'!$C5*3+'Benchmark Analysis'!$H5=AD$1,'Benchmark Analysis'!$C5*4+'Benchmark Analysis'!$H5=AD$1,'Benchmark Analysis'!$C5*5+'Benchmark Analysis'!$H5=AD$1),'Benchmark Analysis'!$L5*(1+'Benchmark Analysis'!$C$110)^'Cash Flow'!AD$1," ")</f>
        <v xml:space="preserve"> </v>
      </c>
      <c r="AE9" s="8" t="str">
        <f>IF(OR('Benchmark Analysis'!$H5=AE$1,'Benchmark Analysis'!$H5+'Benchmark Analysis'!$C5=AE$1,'Benchmark Analysis'!$C5*2+'Benchmark Analysis'!$H5=AE$1,'Benchmark Analysis'!$C5*3+'Benchmark Analysis'!$H5=AE$1,'Benchmark Analysis'!$C5*4+'Benchmark Analysis'!$H5=AE$1,'Benchmark Analysis'!$C5*5+'Benchmark Analysis'!$H5=AE$1),'Benchmark Analysis'!$L5*(1+'Benchmark Analysis'!$C$110)^'Cash Flow'!AE$1," ")</f>
        <v xml:space="preserve"> </v>
      </c>
      <c r="AF9" s="8" t="str">
        <f>IF(OR('Benchmark Analysis'!$H5=AF$1,'Benchmark Analysis'!$H5+'Benchmark Analysis'!$C5=AF$1,'Benchmark Analysis'!$C5*2+'Benchmark Analysis'!$H5=AF$1,'Benchmark Analysis'!$C5*3+'Benchmark Analysis'!$H5=AF$1,'Benchmark Analysis'!$C5*4+'Benchmark Analysis'!$H5=AF$1,'Benchmark Analysis'!$C5*5+'Benchmark Analysis'!$H5=AF$1),'Benchmark Analysis'!$L5*(1+'Benchmark Analysis'!$C$110)^'Cash Flow'!AF$1," ")</f>
        <v xml:space="preserve"> </v>
      </c>
      <c r="AG9" s="8" t="str">
        <f>IF(OR('Benchmark Analysis'!$H5=AG$1,'Benchmark Analysis'!$H5+'Benchmark Analysis'!$C5=AG$1,'Benchmark Analysis'!$C5*2+'Benchmark Analysis'!$H5=AG$1,'Benchmark Analysis'!$C5*3+'Benchmark Analysis'!$H5=AG$1,'Benchmark Analysis'!$C5*4+'Benchmark Analysis'!$H5=AG$1,'Benchmark Analysis'!$C5*5+'Benchmark Analysis'!$H5=AG$1),'Benchmark Analysis'!$L5*(1+'Benchmark Analysis'!$C$110)^'Cash Flow'!AG$1," ")</f>
        <v xml:space="preserve"> </v>
      </c>
    </row>
    <row r="10" spans="1:33" ht="22.5" x14ac:dyDescent="0.2">
      <c r="A10" s="80" t="str">
        <f>'Benchmark Analysis'!A6</f>
        <v>2B</v>
      </c>
      <c r="B10" s="66" t="str">
        <f>'Benchmark Analysis'!B6</f>
        <v>Superstructure - re-point chimney stack for main boiler room in middle of building</v>
      </c>
      <c r="C10" s="7"/>
      <c r="D10" s="8">
        <f>IF(OR('Benchmark Analysis'!$H6=D$1,'Benchmark Analysis'!$H6+'Benchmark Analysis'!$C6=D$1,'Benchmark Analysis'!$C6*2+'Benchmark Analysis'!$H6=D$1,'Benchmark Analysis'!$C6*3+'Benchmark Analysis'!$H6=D$1,'Benchmark Analysis'!$C6*4+'Benchmark Analysis'!$H6=D$1,'Benchmark Analysis'!$C6*5+'Benchmark Analysis'!$H6=D$1),'Benchmark Analysis'!$L6*(1+'Benchmark Analysis'!$C$110)^'Cash Flow'!D$1," ")</f>
        <v>10281.6</v>
      </c>
      <c r="E10" s="8" t="str">
        <f>IF(OR('Benchmark Analysis'!$H6=E$1,'Benchmark Analysis'!$H6+'Benchmark Analysis'!$C6=E$1,'Benchmark Analysis'!$C6*2+'Benchmark Analysis'!$H6=E$1,'Benchmark Analysis'!$C6*3+'Benchmark Analysis'!$H6=E$1,'Benchmark Analysis'!$C6*4+'Benchmark Analysis'!$H6=E$1,'Benchmark Analysis'!$C6*5+'Benchmark Analysis'!$H6=E$1),'Benchmark Analysis'!$L6*(1+'Benchmark Analysis'!$C$110)^'Cash Flow'!E$1," ")</f>
        <v xml:space="preserve"> </v>
      </c>
      <c r="F10" s="8" t="str">
        <f>IF(OR('Benchmark Analysis'!$H6=F$1,'Benchmark Analysis'!$H6+'Benchmark Analysis'!$C6=F$1,'Benchmark Analysis'!$C6*2+'Benchmark Analysis'!$H6=F$1,'Benchmark Analysis'!$C6*3+'Benchmark Analysis'!$H6=F$1,'Benchmark Analysis'!$C6*4+'Benchmark Analysis'!$H6=F$1,'Benchmark Analysis'!$C6*5+'Benchmark Analysis'!$H6=F$1),'Benchmark Analysis'!$L6*(1+'Benchmark Analysis'!$C$110)^'Cash Flow'!F$1," ")</f>
        <v xml:space="preserve"> </v>
      </c>
      <c r="G10" s="8" t="str">
        <f>IF(OR('Benchmark Analysis'!$H6=G$1,'Benchmark Analysis'!$H6+'Benchmark Analysis'!$C6=G$1,'Benchmark Analysis'!$C6*2+'Benchmark Analysis'!$H6=G$1,'Benchmark Analysis'!$C6*3+'Benchmark Analysis'!$H6=G$1,'Benchmark Analysis'!$C6*4+'Benchmark Analysis'!$H6=G$1,'Benchmark Analysis'!$C6*5+'Benchmark Analysis'!$H6=G$1),'Benchmark Analysis'!$L6*(1+'Benchmark Analysis'!$C$110)^'Cash Flow'!G$1," ")</f>
        <v xml:space="preserve"> </v>
      </c>
      <c r="H10" s="8" t="str">
        <f>IF(OR('Benchmark Analysis'!$H6=H$1,'Benchmark Analysis'!$H6+'Benchmark Analysis'!$C6=H$1,'Benchmark Analysis'!$C6*2+'Benchmark Analysis'!$H6=H$1,'Benchmark Analysis'!$C6*3+'Benchmark Analysis'!$H6=H$1,'Benchmark Analysis'!$C6*4+'Benchmark Analysis'!$H6=H$1,'Benchmark Analysis'!$C6*5+'Benchmark Analysis'!$H6=H$1),'Benchmark Analysis'!$L6*(1+'Benchmark Analysis'!$C$110)^'Cash Flow'!H$1," ")</f>
        <v xml:space="preserve"> </v>
      </c>
      <c r="I10" s="8" t="str">
        <f>IF(OR('Benchmark Analysis'!$H6=I$1,'Benchmark Analysis'!$H6+'Benchmark Analysis'!$C6=I$1,'Benchmark Analysis'!$C6*2+'Benchmark Analysis'!$H6=I$1,'Benchmark Analysis'!$C6*3+'Benchmark Analysis'!$H6=I$1,'Benchmark Analysis'!$C6*4+'Benchmark Analysis'!$H6=I$1,'Benchmark Analysis'!$C6*5+'Benchmark Analysis'!$H6=I$1),'Benchmark Analysis'!$L6*(1+'Benchmark Analysis'!$C$110)^'Cash Flow'!I$1," ")</f>
        <v xml:space="preserve"> </v>
      </c>
      <c r="J10" s="8" t="str">
        <f>IF(OR('Benchmark Analysis'!$H6=J$1,'Benchmark Analysis'!$H6+'Benchmark Analysis'!$C6=J$1,'Benchmark Analysis'!$C6*2+'Benchmark Analysis'!$H6=J$1,'Benchmark Analysis'!$C6*3+'Benchmark Analysis'!$H6=J$1,'Benchmark Analysis'!$C6*4+'Benchmark Analysis'!$H6=J$1,'Benchmark Analysis'!$C6*5+'Benchmark Analysis'!$H6=J$1),'Benchmark Analysis'!$L6*(1+'Benchmark Analysis'!$C$110)^'Cash Flow'!J$1," ")</f>
        <v xml:space="preserve"> </v>
      </c>
      <c r="K10" s="8" t="str">
        <f>IF(OR('Benchmark Analysis'!$H6=K$1,'Benchmark Analysis'!$H6+'Benchmark Analysis'!$C6=K$1,'Benchmark Analysis'!$C6*2+'Benchmark Analysis'!$H6=K$1,'Benchmark Analysis'!$C6*3+'Benchmark Analysis'!$H6=K$1,'Benchmark Analysis'!$C6*4+'Benchmark Analysis'!$H6=K$1,'Benchmark Analysis'!$C6*5+'Benchmark Analysis'!$H6=K$1),'Benchmark Analysis'!$L6*(1+'Benchmark Analysis'!$C$110)^'Cash Flow'!K$1," ")</f>
        <v xml:space="preserve"> </v>
      </c>
      <c r="L10" s="8" t="str">
        <f>IF(OR('Benchmark Analysis'!$H6=L$1,'Benchmark Analysis'!$H6+'Benchmark Analysis'!$C6=L$1,'Benchmark Analysis'!$C6*2+'Benchmark Analysis'!$H6=L$1,'Benchmark Analysis'!$C6*3+'Benchmark Analysis'!$H6=L$1,'Benchmark Analysis'!$C6*4+'Benchmark Analysis'!$H6=L$1,'Benchmark Analysis'!$C6*5+'Benchmark Analysis'!$H6=L$1),'Benchmark Analysis'!$L6*(1+'Benchmark Analysis'!$C$110)^'Cash Flow'!L$1," ")</f>
        <v xml:space="preserve"> </v>
      </c>
      <c r="M10" s="8" t="str">
        <f>IF(OR('Benchmark Analysis'!$H6=M$1,'Benchmark Analysis'!$H6+'Benchmark Analysis'!$C6=M$1,'Benchmark Analysis'!$C6*2+'Benchmark Analysis'!$H6=M$1,'Benchmark Analysis'!$C6*3+'Benchmark Analysis'!$H6=M$1,'Benchmark Analysis'!$C6*4+'Benchmark Analysis'!$H6=M$1,'Benchmark Analysis'!$C6*5+'Benchmark Analysis'!$H6=M$1),'Benchmark Analysis'!$L6*(1+'Benchmark Analysis'!$C$110)^'Cash Flow'!M$1," ")</f>
        <v xml:space="preserve"> </v>
      </c>
      <c r="N10" s="8" t="str">
        <f>IF(OR('Benchmark Analysis'!$H6=N$1,'Benchmark Analysis'!$H6+'Benchmark Analysis'!$C6=N$1,'Benchmark Analysis'!$C6*2+'Benchmark Analysis'!$H6=N$1,'Benchmark Analysis'!$C6*3+'Benchmark Analysis'!$H6=N$1,'Benchmark Analysis'!$C6*4+'Benchmark Analysis'!$H6=N$1,'Benchmark Analysis'!$C6*5+'Benchmark Analysis'!$H6=N$1),'Benchmark Analysis'!$L6*(1+'Benchmark Analysis'!$C$110)^'Cash Flow'!N$1," ")</f>
        <v xml:space="preserve"> </v>
      </c>
      <c r="O10" s="8" t="str">
        <f>IF(OR('Benchmark Analysis'!$H6=O$1,'Benchmark Analysis'!$H6+'Benchmark Analysis'!$C6=O$1,'Benchmark Analysis'!$C6*2+'Benchmark Analysis'!$H6=O$1,'Benchmark Analysis'!$C6*3+'Benchmark Analysis'!$H6=O$1,'Benchmark Analysis'!$C6*4+'Benchmark Analysis'!$H6=O$1,'Benchmark Analysis'!$C6*5+'Benchmark Analysis'!$H6=O$1),'Benchmark Analysis'!$L6*(1+'Benchmark Analysis'!$C$110)^'Cash Flow'!O$1," ")</f>
        <v xml:space="preserve"> </v>
      </c>
      <c r="P10" s="8" t="str">
        <f>IF(OR('Benchmark Analysis'!$H6=P$1,'Benchmark Analysis'!$H6+'Benchmark Analysis'!$C6=P$1,'Benchmark Analysis'!$C6*2+'Benchmark Analysis'!$H6=P$1,'Benchmark Analysis'!$C6*3+'Benchmark Analysis'!$H6=P$1,'Benchmark Analysis'!$C6*4+'Benchmark Analysis'!$H6=P$1,'Benchmark Analysis'!$C6*5+'Benchmark Analysis'!$H6=P$1),'Benchmark Analysis'!$L6*(1+'Benchmark Analysis'!$C$110)^'Cash Flow'!P$1," ")</f>
        <v xml:space="preserve"> </v>
      </c>
      <c r="Q10" s="8" t="str">
        <f>IF(OR('Benchmark Analysis'!$H6=Q$1,'Benchmark Analysis'!$H6+'Benchmark Analysis'!$C6=Q$1,'Benchmark Analysis'!$C6*2+'Benchmark Analysis'!$H6=Q$1,'Benchmark Analysis'!$C6*3+'Benchmark Analysis'!$H6=Q$1,'Benchmark Analysis'!$C6*4+'Benchmark Analysis'!$H6=Q$1,'Benchmark Analysis'!$C6*5+'Benchmark Analysis'!$H6=Q$1),'Benchmark Analysis'!$L6*(1+'Benchmark Analysis'!$C$110)^'Cash Flow'!Q$1," ")</f>
        <v xml:space="preserve"> </v>
      </c>
      <c r="R10" s="8" t="str">
        <f>IF(OR('Benchmark Analysis'!$H6=R$1,'Benchmark Analysis'!$H6+'Benchmark Analysis'!$C6=R$1,'Benchmark Analysis'!$C6*2+'Benchmark Analysis'!$H6=R$1,'Benchmark Analysis'!$C6*3+'Benchmark Analysis'!$H6=R$1,'Benchmark Analysis'!$C6*4+'Benchmark Analysis'!$H6=R$1,'Benchmark Analysis'!$C6*5+'Benchmark Analysis'!$H6=R$1),'Benchmark Analysis'!$L6*(1+'Benchmark Analysis'!$C$110)^'Cash Flow'!R$1," ")</f>
        <v xml:space="preserve"> </v>
      </c>
      <c r="S10" s="8" t="str">
        <f>IF(OR('Benchmark Analysis'!$H6=S$1,'Benchmark Analysis'!$H6+'Benchmark Analysis'!$C6=S$1,'Benchmark Analysis'!$C6*2+'Benchmark Analysis'!$H6=S$1,'Benchmark Analysis'!$C6*3+'Benchmark Analysis'!$H6=S$1,'Benchmark Analysis'!$C6*4+'Benchmark Analysis'!$H6=S$1,'Benchmark Analysis'!$C6*5+'Benchmark Analysis'!$H6=S$1),'Benchmark Analysis'!$L6*(1+'Benchmark Analysis'!$C$110)^'Cash Flow'!S$1," ")</f>
        <v xml:space="preserve"> </v>
      </c>
      <c r="T10" s="8" t="str">
        <f>IF(OR('Benchmark Analysis'!$H6=T$1,'Benchmark Analysis'!$H6+'Benchmark Analysis'!$C6=T$1,'Benchmark Analysis'!$C6*2+'Benchmark Analysis'!$H6=T$1,'Benchmark Analysis'!$C6*3+'Benchmark Analysis'!$H6=T$1,'Benchmark Analysis'!$C6*4+'Benchmark Analysis'!$H6=T$1,'Benchmark Analysis'!$C6*5+'Benchmark Analysis'!$H6=T$1),'Benchmark Analysis'!$L6*(1+'Benchmark Analysis'!$C$110)^'Cash Flow'!T$1," ")</f>
        <v xml:space="preserve"> </v>
      </c>
      <c r="U10" s="8" t="str">
        <f>IF(OR('Benchmark Analysis'!$H6=U$1,'Benchmark Analysis'!$H6+'Benchmark Analysis'!$C6=U$1,'Benchmark Analysis'!$C6*2+'Benchmark Analysis'!$H6=U$1,'Benchmark Analysis'!$C6*3+'Benchmark Analysis'!$H6=U$1,'Benchmark Analysis'!$C6*4+'Benchmark Analysis'!$H6=U$1,'Benchmark Analysis'!$C6*5+'Benchmark Analysis'!$H6=U$1),'Benchmark Analysis'!$L6*(1+'Benchmark Analysis'!$C$110)^'Cash Flow'!U$1," ")</f>
        <v xml:space="preserve"> </v>
      </c>
      <c r="V10" s="8" t="str">
        <f>IF(OR('Benchmark Analysis'!$H6=V$1,'Benchmark Analysis'!$H6+'Benchmark Analysis'!$C6=V$1,'Benchmark Analysis'!$C6*2+'Benchmark Analysis'!$H6=V$1,'Benchmark Analysis'!$C6*3+'Benchmark Analysis'!$H6=V$1,'Benchmark Analysis'!$C6*4+'Benchmark Analysis'!$H6=V$1,'Benchmark Analysis'!$C6*5+'Benchmark Analysis'!$H6=V$1),'Benchmark Analysis'!$L6*(1+'Benchmark Analysis'!$C$110)^'Cash Flow'!V$1," ")</f>
        <v xml:space="preserve"> </v>
      </c>
      <c r="W10" s="8" t="str">
        <f>IF(OR('Benchmark Analysis'!$H6=W$1,'Benchmark Analysis'!$H6+'Benchmark Analysis'!$C6=W$1,'Benchmark Analysis'!$C6*2+'Benchmark Analysis'!$H6=W$1,'Benchmark Analysis'!$C6*3+'Benchmark Analysis'!$H6=W$1,'Benchmark Analysis'!$C6*4+'Benchmark Analysis'!$H6=W$1,'Benchmark Analysis'!$C6*5+'Benchmark Analysis'!$H6=W$1),'Benchmark Analysis'!$L6*(1+'Benchmark Analysis'!$C$110)^'Cash Flow'!W$1," ")</f>
        <v xml:space="preserve"> </v>
      </c>
      <c r="X10" s="8" t="str">
        <f>IF(OR('Benchmark Analysis'!$H6=X$1,'Benchmark Analysis'!$H6+'Benchmark Analysis'!$C6=X$1,'Benchmark Analysis'!$C6*2+'Benchmark Analysis'!$H6=X$1,'Benchmark Analysis'!$C6*3+'Benchmark Analysis'!$H6=X$1,'Benchmark Analysis'!$C6*4+'Benchmark Analysis'!$H6=X$1,'Benchmark Analysis'!$C6*5+'Benchmark Analysis'!$H6=X$1),'Benchmark Analysis'!$L6*(1+'Benchmark Analysis'!$C$110)^'Cash Flow'!X$1," ")</f>
        <v xml:space="preserve"> </v>
      </c>
      <c r="Y10" s="8" t="str">
        <f>IF(OR('Benchmark Analysis'!$H6=Y$1,'Benchmark Analysis'!$H6+'Benchmark Analysis'!$C6=Y$1,'Benchmark Analysis'!$C6*2+'Benchmark Analysis'!$H6=Y$1,'Benchmark Analysis'!$C6*3+'Benchmark Analysis'!$H6=Y$1,'Benchmark Analysis'!$C6*4+'Benchmark Analysis'!$H6=Y$1,'Benchmark Analysis'!$C6*5+'Benchmark Analysis'!$H6=Y$1),'Benchmark Analysis'!$L6*(1+'Benchmark Analysis'!$C$110)^'Cash Flow'!Y$1," ")</f>
        <v xml:space="preserve"> </v>
      </c>
      <c r="Z10" s="8" t="str">
        <f>IF(OR('Benchmark Analysis'!$H6=Z$1,'Benchmark Analysis'!$H6+'Benchmark Analysis'!$C6=Z$1,'Benchmark Analysis'!$C6*2+'Benchmark Analysis'!$H6=Z$1,'Benchmark Analysis'!$C6*3+'Benchmark Analysis'!$H6=Z$1,'Benchmark Analysis'!$C6*4+'Benchmark Analysis'!$H6=Z$1,'Benchmark Analysis'!$C6*5+'Benchmark Analysis'!$H6=Z$1),'Benchmark Analysis'!$L6*(1+'Benchmark Analysis'!$C$110)^'Cash Flow'!Z$1," ")</f>
        <v xml:space="preserve"> </v>
      </c>
      <c r="AA10" s="8" t="str">
        <f>IF(OR('Benchmark Analysis'!$H6=AA$1,'Benchmark Analysis'!$H6+'Benchmark Analysis'!$C6=AA$1,'Benchmark Analysis'!$C6*2+'Benchmark Analysis'!$H6=AA$1,'Benchmark Analysis'!$C6*3+'Benchmark Analysis'!$H6=AA$1,'Benchmark Analysis'!$C6*4+'Benchmark Analysis'!$H6=AA$1,'Benchmark Analysis'!$C6*5+'Benchmark Analysis'!$H6=AA$1),'Benchmark Analysis'!$L6*(1+'Benchmark Analysis'!$C$110)^'Cash Flow'!AA$1," ")</f>
        <v xml:space="preserve"> </v>
      </c>
      <c r="AB10" s="8" t="str">
        <f>IF(OR('Benchmark Analysis'!$H6=AB$1,'Benchmark Analysis'!$H6+'Benchmark Analysis'!$C6=AB$1,'Benchmark Analysis'!$C6*2+'Benchmark Analysis'!$H6=AB$1,'Benchmark Analysis'!$C6*3+'Benchmark Analysis'!$H6=AB$1,'Benchmark Analysis'!$C6*4+'Benchmark Analysis'!$H6=AB$1,'Benchmark Analysis'!$C6*5+'Benchmark Analysis'!$H6=AB$1),'Benchmark Analysis'!$L6*(1+'Benchmark Analysis'!$C$110)^'Cash Flow'!AB$1," ")</f>
        <v xml:space="preserve"> </v>
      </c>
      <c r="AC10" s="8" t="str">
        <f>IF(OR('Benchmark Analysis'!$H6=AC$1,'Benchmark Analysis'!$H6+'Benchmark Analysis'!$C6=AC$1,'Benchmark Analysis'!$C6*2+'Benchmark Analysis'!$H6=AC$1,'Benchmark Analysis'!$C6*3+'Benchmark Analysis'!$H6=AC$1,'Benchmark Analysis'!$C6*4+'Benchmark Analysis'!$H6=AC$1,'Benchmark Analysis'!$C6*5+'Benchmark Analysis'!$H6=AC$1),'Benchmark Analysis'!$L6*(1+'Benchmark Analysis'!$C$110)^'Cash Flow'!AC$1," ")</f>
        <v xml:space="preserve"> </v>
      </c>
      <c r="AD10" s="8" t="str">
        <f>IF(OR('Benchmark Analysis'!$H6=AD$1,'Benchmark Analysis'!$H6+'Benchmark Analysis'!$C6=AD$1,'Benchmark Analysis'!$C6*2+'Benchmark Analysis'!$H6=AD$1,'Benchmark Analysis'!$C6*3+'Benchmark Analysis'!$H6=AD$1,'Benchmark Analysis'!$C6*4+'Benchmark Analysis'!$H6=AD$1,'Benchmark Analysis'!$C6*5+'Benchmark Analysis'!$H6=AD$1),'Benchmark Analysis'!$L6*(1+'Benchmark Analysis'!$C$110)^'Cash Flow'!AD$1," ")</f>
        <v xml:space="preserve"> </v>
      </c>
      <c r="AE10" s="8" t="str">
        <f>IF(OR('Benchmark Analysis'!$H6=AE$1,'Benchmark Analysis'!$H6+'Benchmark Analysis'!$C6=AE$1,'Benchmark Analysis'!$C6*2+'Benchmark Analysis'!$H6=AE$1,'Benchmark Analysis'!$C6*3+'Benchmark Analysis'!$H6=AE$1,'Benchmark Analysis'!$C6*4+'Benchmark Analysis'!$H6=AE$1,'Benchmark Analysis'!$C6*5+'Benchmark Analysis'!$H6=AE$1),'Benchmark Analysis'!$L6*(1+'Benchmark Analysis'!$C$110)^'Cash Flow'!AE$1," ")</f>
        <v xml:space="preserve"> </v>
      </c>
      <c r="AF10" s="8" t="str">
        <f>IF(OR('Benchmark Analysis'!$H6=AF$1,'Benchmark Analysis'!$H6+'Benchmark Analysis'!$C6=AF$1,'Benchmark Analysis'!$C6*2+'Benchmark Analysis'!$H6=AF$1,'Benchmark Analysis'!$C6*3+'Benchmark Analysis'!$H6=AF$1,'Benchmark Analysis'!$C6*4+'Benchmark Analysis'!$H6=AF$1,'Benchmark Analysis'!$C6*5+'Benchmark Analysis'!$H6=AF$1),'Benchmark Analysis'!$L6*(1+'Benchmark Analysis'!$C$110)^'Cash Flow'!AF$1," ")</f>
        <v xml:space="preserve"> </v>
      </c>
      <c r="AG10" s="8" t="str">
        <f>IF(OR('Benchmark Analysis'!$H6=AG$1,'Benchmark Analysis'!$H6+'Benchmark Analysis'!$C6=AG$1,'Benchmark Analysis'!$C6*2+'Benchmark Analysis'!$H6=AG$1,'Benchmark Analysis'!$C6*3+'Benchmark Analysis'!$H6=AG$1,'Benchmark Analysis'!$C6*4+'Benchmark Analysis'!$H6=AG$1,'Benchmark Analysis'!$C6*5+'Benchmark Analysis'!$H6=AG$1),'Benchmark Analysis'!$L6*(1+'Benchmark Analysis'!$C$110)^'Cash Flow'!AG$1," ")</f>
        <v xml:space="preserve"> </v>
      </c>
    </row>
    <row r="11" spans="1:33" x14ac:dyDescent="0.2">
      <c r="A11" s="80" t="str">
        <f>'Benchmark Analysis'!A7</f>
        <v>3A</v>
      </c>
      <c r="B11" s="66" t="str">
        <f>'Benchmark Analysis'!B7</f>
        <v>Exterior walls (stucco) at back corner - replacement</v>
      </c>
      <c r="C11" s="7"/>
      <c r="D11" s="8" t="str">
        <f>IF(OR('Benchmark Analysis'!$H7=D$1,'Benchmark Analysis'!$H7+'Benchmark Analysis'!$C7=D$1,'Benchmark Analysis'!$C7*2+'Benchmark Analysis'!$H7=D$1,'Benchmark Analysis'!$C7*3+'Benchmark Analysis'!$H7=D$1,'Benchmark Analysis'!$C7*4+'Benchmark Analysis'!$H7=D$1,'Benchmark Analysis'!$C7*5+'Benchmark Analysis'!$H7=D$1),'Benchmark Analysis'!$L7*(1+'Benchmark Analysis'!$C$110)^'Cash Flow'!D$1," ")</f>
        <v xml:space="preserve"> </v>
      </c>
      <c r="E11" s="8">
        <f>IF(OR('Benchmark Analysis'!$H7=E$1,'Benchmark Analysis'!$H7+'Benchmark Analysis'!$C7=E$1,'Benchmark Analysis'!$C7*2+'Benchmark Analysis'!$H7=E$1,'Benchmark Analysis'!$C7*3+'Benchmark Analysis'!$H7=E$1,'Benchmark Analysis'!$C7*4+'Benchmark Analysis'!$H7=E$1,'Benchmark Analysis'!$C7*5+'Benchmark Analysis'!$H7=E$1),'Benchmark Analysis'!$L7*(1+'Benchmark Analysis'!$C$110)^'Cash Flow'!E$1," ")</f>
        <v>21848.400000000001</v>
      </c>
      <c r="F11" s="8" t="str">
        <f>IF(OR('Benchmark Analysis'!$H7=F$1,'Benchmark Analysis'!$H7+'Benchmark Analysis'!$C7=F$1,'Benchmark Analysis'!$C7*2+'Benchmark Analysis'!$H7=F$1,'Benchmark Analysis'!$C7*3+'Benchmark Analysis'!$H7=F$1,'Benchmark Analysis'!$C7*4+'Benchmark Analysis'!$H7=F$1,'Benchmark Analysis'!$C7*5+'Benchmark Analysis'!$H7=F$1),'Benchmark Analysis'!$L7*(1+'Benchmark Analysis'!$C$110)^'Cash Flow'!F$1," ")</f>
        <v xml:space="preserve"> </v>
      </c>
      <c r="G11" s="8" t="str">
        <f>IF(OR('Benchmark Analysis'!$H7=G$1,'Benchmark Analysis'!$H7+'Benchmark Analysis'!$C7=G$1,'Benchmark Analysis'!$C7*2+'Benchmark Analysis'!$H7=G$1,'Benchmark Analysis'!$C7*3+'Benchmark Analysis'!$H7=G$1,'Benchmark Analysis'!$C7*4+'Benchmark Analysis'!$H7=G$1,'Benchmark Analysis'!$C7*5+'Benchmark Analysis'!$H7=G$1),'Benchmark Analysis'!$L7*(1+'Benchmark Analysis'!$C$110)^'Cash Flow'!G$1," ")</f>
        <v xml:space="preserve"> </v>
      </c>
      <c r="H11" s="8" t="str">
        <f>IF(OR('Benchmark Analysis'!$H7=H$1,'Benchmark Analysis'!$H7+'Benchmark Analysis'!$C7=H$1,'Benchmark Analysis'!$C7*2+'Benchmark Analysis'!$H7=H$1,'Benchmark Analysis'!$C7*3+'Benchmark Analysis'!$H7=H$1,'Benchmark Analysis'!$C7*4+'Benchmark Analysis'!$H7=H$1,'Benchmark Analysis'!$C7*5+'Benchmark Analysis'!$H7=H$1),'Benchmark Analysis'!$L7*(1+'Benchmark Analysis'!$C$110)^'Cash Flow'!H$1," ")</f>
        <v xml:space="preserve"> </v>
      </c>
      <c r="I11" s="8" t="str">
        <f>IF(OR('Benchmark Analysis'!$H7=I$1,'Benchmark Analysis'!$H7+'Benchmark Analysis'!$C7=I$1,'Benchmark Analysis'!$C7*2+'Benchmark Analysis'!$H7=I$1,'Benchmark Analysis'!$C7*3+'Benchmark Analysis'!$H7=I$1,'Benchmark Analysis'!$C7*4+'Benchmark Analysis'!$H7=I$1,'Benchmark Analysis'!$C7*5+'Benchmark Analysis'!$H7=I$1),'Benchmark Analysis'!$L7*(1+'Benchmark Analysis'!$C$110)^'Cash Flow'!I$1," ")</f>
        <v xml:space="preserve"> </v>
      </c>
      <c r="J11" s="8" t="str">
        <f>IF(OR('Benchmark Analysis'!$H7=J$1,'Benchmark Analysis'!$H7+'Benchmark Analysis'!$C7=J$1,'Benchmark Analysis'!$C7*2+'Benchmark Analysis'!$H7=J$1,'Benchmark Analysis'!$C7*3+'Benchmark Analysis'!$H7=J$1,'Benchmark Analysis'!$C7*4+'Benchmark Analysis'!$H7=J$1,'Benchmark Analysis'!$C7*5+'Benchmark Analysis'!$H7=J$1),'Benchmark Analysis'!$L7*(1+'Benchmark Analysis'!$C$110)^'Cash Flow'!J$1," ")</f>
        <v xml:space="preserve"> </v>
      </c>
      <c r="K11" s="8" t="str">
        <f>IF(OR('Benchmark Analysis'!$H7=K$1,'Benchmark Analysis'!$H7+'Benchmark Analysis'!$C7=K$1,'Benchmark Analysis'!$C7*2+'Benchmark Analysis'!$H7=K$1,'Benchmark Analysis'!$C7*3+'Benchmark Analysis'!$H7=K$1,'Benchmark Analysis'!$C7*4+'Benchmark Analysis'!$H7=K$1,'Benchmark Analysis'!$C7*5+'Benchmark Analysis'!$H7=K$1),'Benchmark Analysis'!$L7*(1+'Benchmark Analysis'!$C$110)^'Cash Flow'!K$1," ")</f>
        <v xml:space="preserve"> </v>
      </c>
      <c r="L11" s="8" t="str">
        <f>IF(OR('Benchmark Analysis'!$H7=L$1,'Benchmark Analysis'!$H7+'Benchmark Analysis'!$C7=L$1,'Benchmark Analysis'!$C7*2+'Benchmark Analysis'!$H7=L$1,'Benchmark Analysis'!$C7*3+'Benchmark Analysis'!$H7=L$1,'Benchmark Analysis'!$C7*4+'Benchmark Analysis'!$H7=L$1,'Benchmark Analysis'!$C7*5+'Benchmark Analysis'!$H7=L$1),'Benchmark Analysis'!$L7*(1+'Benchmark Analysis'!$C$110)^'Cash Flow'!L$1," ")</f>
        <v xml:space="preserve"> </v>
      </c>
      <c r="M11" s="8" t="str">
        <f>IF(OR('Benchmark Analysis'!$H7=M$1,'Benchmark Analysis'!$H7+'Benchmark Analysis'!$C7=M$1,'Benchmark Analysis'!$C7*2+'Benchmark Analysis'!$H7=M$1,'Benchmark Analysis'!$C7*3+'Benchmark Analysis'!$H7=M$1,'Benchmark Analysis'!$C7*4+'Benchmark Analysis'!$H7=M$1,'Benchmark Analysis'!$C7*5+'Benchmark Analysis'!$H7=M$1),'Benchmark Analysis'!$L7*(1+'Benchmark Analysis'!$C$110)^'Cash Flow'!M$1," ")</f>
        <v xml:space="preserve"> </v>
      </c>
      <c r="N11" s="8" t="str">
        <f>IF(OR('Benchmark Analysis'!$H7=N$1,'Benchmark Analysis'!$H7+'Benchmark Analysis'!$C7=N$1,'Benchmark Analysis'!$C7*2+'Benchmark Analysis'!$H7=N$1,'Benchmark Analysis'!$C7*3+'Benchmark Analysis'!$H7=N$1,'Benchmark Analysis'!$C7*4+'Benchmark Analysis'!$H7=N$1,'Benchmark Analysis'!$C7*5+'Benchmark Analysis'!$H7=N$1),'Benchmark Analysis'!$L7*(1+'Benchmark Analysis'!$C$110)^'Cash Flow'!N$1," ")</f>
        <v xml:space="preserve"> </v>
      </c>
      <c r="O11" s="8" t="str">
        <f>IF(OR('Benchmark Analysis'!$H7=O$1,'Benchmark Analysis'!$H7+'Benchmark Analysis'!$C7=O$1,'Benchmark Analysis'!$C7*2+'Benchmark Analysis'!$H7=O$1,'Benchmark Analysis'!$C7*3+'Benchmark Analysis'!$H7=O$1,'Benchmark Analysis'!$C7*4+'Benchmark Analysis'!$H7=O$1,'Benchmark Analysis'!$C7*5+'Benchmark Analysis'!$H7=O$1),'Benchmark Analysis'!$L7*(1+'Benchmark Analysis'!$C$110)^'Cash Flow'!O$1," ")</f>
        <v xml:space="preserve"> </v>
      </c>
      <c r="P11" s="8" t="str">
        <f>IF(OR('Benchmark Analysis'!$H7=P$1,'Benchmark Analysis'!$H7+'Benchmark Analysis'!$C7=P$1,'Benchmark Analysis'!$C7*2+'Benchmark Analysis'!$H7=P$1,'Benchmark Analysis'!$C7*3+'Benchmark Analysis'!$H7=P$1,'Benchmark Analysis'!$C7*4+'Benchmark Analysis'!$H7=P$1,'Benchmark Analysis'!$C7*5+'Benchmark Analysis'!$H7=P$1),'Benchmark Analysis'!$L7*(1+'Benchmark Analysis'!$C$110)^'Cash Flow'!P$1," ")</f>
        <v xml:space="preserve"> </v>
      </c>
      <c r="Q11" s="8" t="str">
        <f>IF(OR('Benchmark Analysis'!$H7=Q$1,'Benchmark Analysis'!$H7+'Benchmark Analysis'!$C7=Q$1,'Benchmark Analysis'!$C7*2+'Benchmark Analysis'!$H7=Q$1,'Benchmark Analysis'!$C7*3+'Benchmark Analysis'!$H7=Q$1,'Benchmark Analysis'!$C7*4+'Benchmark Analysis'!$H7=Q$1,'Benchmark Analysis'!$C7*5+'Benchmark Analysis'!$H7=Q$1),'Benchmark Analysis'!$L7*(1+'Benchmark Analysis'!$C$110)^'Cash Flow'!Q$1," ")</f>
        <v xml:space="preserve"> </v>
      </c>
      <c r="R11" s="8" t="str">
        <f>IF(OR('Benchmark Analysis'!$H7=R$1,'Benchmark Analysis'!$H7+'Benchmark Analysis'!$C7=R$1,'Benchmark Analysis'!$C7*2+'Benchmark Analysis'!$H7=R$1,'Benchmark Analysis'!$C7*3+'Benchmark Analysis'!$H7=R$1,'Benchmark Analysis'!$C7*4+'Benchmark Analysis'!$H7=R$1,'Benchmark Analysis'!$C7*5+'Benchmark Analysis'!$H7=R$1),'Benchmark Analysis'!$L7*(1+'Benchmark Analysis'!$C$110)^'Cash Flow'!R$1," ")</f>
        <v xml:space="preserve"> </v>
      </c>
      <c r="S11" s="8" t="str">
        <f>IF(OR('Benchmark Analysis'!$H7=S$1,'Benchmark Analysis'!$H7+'Benchmark Analysis'!$C7=S$1,'Benchmark Analysis'!$C7*2+'Benchmark Analysis'!$H7=S$1,'Benchmark Analysis'!$C7*3+'Benchmark Analysis'!$H7=S$1,'Benchmark Analysis'!$C7*4+'Benchmark Analysis'!$H7=S$1,'Benchmark Analysis'!$C7*5+'Benchmark Analysis'!$H7=S$1),'Benchmark Analysis'!$L7*(1+'Benchmark Analysis'!$C$110)^'Cash Flow'!S$1," ")</f>
        <v xml:space="preserve"> </v>
      </c>
      <c r="T11" s="8" t="str">
        <f>IF(OR('Benchmark Analysis'!$H7=T$1,'Benchmark Analysis'!$H7+'Benchmark Analysis'!$C7=T$1,'Benchmark Analysis'!$C7*2+'Benchmark Analysis'!$H7=T$1,'Benchmark Analysis'!$C7*3+'Benchmark Analysis'!$H7=T$1,'Benchmark Analysis'!$C7*4+'Benchmark Analysis'!$H7=T$1,'Benchmark Analysis'!$C7*5+'Benchmark Analysis'!$H7=T$1),'Benchmark Analysis'!$L7*(1+'Benchmark Analysis'!$C$110)^'Cash Flow'!T$1," ")</f>
        <v xml:space="preserve"> </v>
      </c>
      <c r="U11" s="8" t="str">
        <f>IF(OR('Benchmark Analysis'!$H7=U$1,'Benchmark Analysis'!$H7+'Benchmark Analysis'!$C7=U$1,'Benchmark Analysis'!$C7*2+'Benchmark Analysis'!$H7=U$1,'Benchmark Analysis'!$C7*3+'Benchmark Analysis'!$H7=U$1,'Benchmark Analysis'!$C7*4+'Benchmark Analysis'!$H7=U$1,'Benchmark Analysis'!$C7*5+'Benchmark Analysis'!$H7=U$1),'Benchmark Analysis'!$L7*(1+'Benchmark Analysis'!$C$110)^'Cash Flow'!U$1," ")</f>
        <v xml:space="preserve"> </v>
      </c>
      <c r="V11" s="8" t="str">
        <f>IF(OR('Benchmark Analysis'!$H7=V$1,'Benchmark Analysis'!$H7+'Benchmark Analysis'!$C7=V$1,'Benchmark Analysis'!$C7*2+'Benchmark Analysis'!$H7=V$1,'Benchmark Analysis'!$C7*3+'Benchmark Analysis'!$H7=V$1,'Benchmark Analysis'!$C7*4+'Benchmark Analysis'!$H7=V$1,'Benchmark Analysis'!$C7*5+'Benchmark Analysis'!$H7=V$1),'Benchmark Analysis'!$L7*(1+'Benchmark Analysis'!$C$110)^'Cash Flow'!V$1," ")</f>
        <v xml:space="preserve"> </v>
      </c>
      <c r="W11" s="8" t="str">
        <f>IF(OR('Benchmark Analysis'!$H7=W$1,'Benchmark Analysis'!$H7+'Benchmark Analysis'!$C7=W$1,'Benchmark Analysis'!$C7*2+'Benchmark Analysis'!$H7=W$1,'Benchmark Analysis'!$C7*3+'Benchmark Analysis'!$H7=W$1,'Benchmark Analysis'!$C7*4+'Benchmark Analysis'!$H7=W$1,'Benchmark Analysis'!$C7*5+'Benchmark Analysis'!$H7=W$1),'Benchmark Analysis'!$L7*(1+'Benchmark Analysis'!$C$110)^'Cash Flow'!W$1," ")</f>
        <v xml:space="preserve"> </v>
      </c>
      <c r="X11" s="8" t="str">
        <f>IF(OR('Benchmark Analysis'!$H7=X$1,'Benchmark Analysis'!$H7+'Benchmark Analysis'!$C7=X$1,'Benchmark Analysis'!$C7*2+'Benchmark Analysis'!$H7=X$1,'Benchmark Analysis'!$C7*3+'Benchmark Analysis'!$H7=X$1,'Benchmark Analysis'!$C7*4+'Benchmark Analysis'!$H7=X$1,'Benchmark Analysis'!$C7*5+'Benchmark Analysis'!$H7=X$1),'Benchmark Analysis'!$L7*(1+'Benchmark Analysis'!$C$110)^'Cash Flow'!X$1," ")</f>
        <v xml:space="preserve"> </v>
      </c>
      <c r="Y11" s="8" t="str">
        <f>IF(OR('Benchmark Analysis'!$H7=Y$1,'Benchmark Analysis'!$H7+'Benchmark Analysis'!$C7=Y$1,'Benchmark Analysis'!$C7*2+'Benchmark Analysis'!$H7=Y$1,'Benchmark Analysis'!$C7*3+'Benchmark Analysis'!$H7=Y$1,'Benchmark Analysis'!$C7*4+'Benchmark Analysis'!$H7=Y$1,'Benchmark Analysis'!$C7*5+'Benchmark Analysis'!$H7=Y$1),'Benchmark Analysis'!$L7*(1+'Benchmark Analysis'!$C$110)^'Cash Flow'!Y$1," ")</f>
        <v xml:space="preserve"> </v>
      </c>
      <c r="Z11" s="8" t="str">
        <f>IF(OR('Benchmark Analysis'!$H7=Z$1,'Benchmark Analysis'!$H7+'Benchmark Analysis'!$C7=Z$1,'Benchmark Analysis'!$C7*2+'Benchmark Analysis'!$H7=Z$1,'Benchmark Analysis'!$C7*3+'Benchmark Analysis'!$H7=Z$1,'Benchmark Analysis'!$C7*4+'Benchmark Analysis'!$H7=Z$1,'Benchmark Analysis'!$C7*5+'Benchmark Analysis'!$H7=Z$1),'Benchmark Analysis'!$L7*(1+'Benchmark Analysis'!$C$110)^'Cash Flow'!Z$1," ")</f>
        <v xml:space="preserve"> </v>
      </c>
      <c r="AA11" s="8" t="str">
        <f>IF(OR('Benchmark Analysis'!$H7=AA$1,'Benchmark Analysis'!$H7+'Benchmark Analysis'!$C7=AA$1,'Benchmark Analysis'!$C7*2+'Benchmark Analysis'!$H7=AA$1,'Benchmark Analysis'!$C7*3+'Benchmark Analysis'!$H7=AA$1,'Benchmark Analysis'!$C7*4+'Benchmark Analysis'!$H7=AA$1,'Benchmark Analysis'!$C7*5+'Benchmark Analysis'!$H7=AA$1),'Benchmark Analysis'!$L7*(1+'Benchmark Analysis'!$C$110)^'Cash Flow'!AA$1," ")</f>
        <v xml:space="preserve"> </v>
      </c>
      <c r="AB11" s="8" t="str">
        <f>IF(OR('Benchmark Analysis'!$H7=AB$1,'Benchmark Analysis'!$H7+'Benchmark Analysis'!$C7=AB$1,'Benchmark Analysis'!$C7*2+'Benchmark Analysis'!$H7=AB$1,'Benchmark Analysis'!$C7*3+'Benchmark Analysis'!$H7=AB$1,'Benchmark Analysis'!$C7*4+'Benchmark Analysis'!$H7=AB$1,'Benchmark Analysis'!$C7*5+'Benchmark Analysis'!$H7=AB$1),'Benchmark Analysis'!$L7*(1+'Benchmark Analysis'!$C$110)^'Cash Flow'!AB$1," ")</f>
        <v xml:space="preserve"> </v>
      </c>
      <c r="AC11" s="8" t="str">
        <f>IF(OR('Benchmark Analysis'!$H7=AC$1,'Benchmark Analysis'!$H7+'Benchmark Analysis'!$C7=AC$1,'Benchmark Analysis'!$C7*2+'Benchmark Analysis'!$H7=AC$1,'Benchmark Analysis'!$C7*3+'Benchmark Analysis'!$H7=AC$1,'Benchmark Analysis'!$C7*4+'Benchmark Analysis'!$H7=AC$1,'Benchmark Analysis'!$C7*5+'Benchmark Analysis'!$H7=AC$1),'Benchmark Analysis'!$L7*(1+'Benchmark Analysis'!$C$110)^'Cash Flow'!AC$1," ")</f>
        <v xml:space="preserve"> </v>
      </c>
      <c r="AD11" s="8" t="str">
        <f>IF(OR('Benchmark Analysis'!$H7=AD$1,'Benchmark Analysis'!$H7+'Benchmark Analysis'!$C7=AD$1,'Benchmark Analysis'!$C7*2+'Benchmark Analysis'!$H7=AD$1,'Benchmark Analysis'!$C7*3+'Benchmark Analysis'!$H7=AD$1,'Benchmark Analysis'!$C7*4+'Benchmark Analysis'!$H7=AD$1,'Benchmark Analysis'!$C7*5+'Benchmark Analysis'!$H7=AD$1),'Benchmark Analysis'!$L7*(1+'Benchmark Analysis'!$C$110)^'Cash Flow'!AD$1," ")</f>
        <v xml:space="preserve"> </v>
      </c>
      <c r="AE11" s="8" t="str">
        <f>IF(OR('Benchmark Analysis'!$H7=AE$1,'Benchmark Analysis'!$H7+'Benchmark Analysis'!$C7=AE$1,'Benchmark Analysis'!$C7*2+'Benchmark Analysis'!$H7=AE$1,'Benchmark Analysis'!$C7*3+'Benchmark Analysis'!$H7=AE$1,'Benchmark Analysis'!$C7*4+'Benchmark Analysis'!$H7=AE$1,'Benchmark Analysis'!$C7*5+'Benchmark Analysis'!$H7=AE$1),'Benchmark Analysis'!$L7*(1+'Benchmark Analysis'!$C$110)^'Cash Flow'!AE$1," ")</f>
        <v xml:space="preserve"> </v>
      </c>
      <c r="AF11" s="8" t="str">
        <f>IF(OR('Benchmark Analysis'!$H7=AF$1,'Benchmark Analysis'!$H7+'Benchmark Analysis'!$C7=AF$1,'Benchmark Analysis'!$C7*2+'Benchmark Analysis'!$H7=AF$1,'Benchmark Analysis'!$C7*3+'Benchmark Analysis'!$H7=AF$1,'Benchmark Analysis'!$C7*4+'Benchmark Analysis'!$H7=AF$1,'Benchmark Analysis'!$C7*5+'Benchmark Analysis'!$H7=AF$1),'Benchmark Analysis'!$L7*(1+'Benchmark Analysis'!$C$110)^'Cash Flow'!AF$1," ")</f>
        <v xml:space="preserve"> </v>
      </c>
      <c r="AG11" s="8" t="str">
        <f>IF(OR('Benchmark Analysis'!$H7=AG$1,'Benchmark Analysis'!$H7+'Benchmark Analysis'!$C7=AG$1,'Benchmark Analysis'!$C7*2+'Benchmark Analysis'!$H7=AG$1,'Benchmark Analysis'!$C7*3+'Benchmark Analysis'!$H7=AG$1,'Benchmark Analysis'!$C7*4+'Benchmark Analysis'!$H7=AG$1,'Benchmark Analysis'!$C7*5+'Benchmark Analysis'!$H7=AG$1),'Benchmark Analysis'!$L7*(1+'Benchmark Analysis'!$C$110)^'Cash Flow'!AG$1," ")</f>
        <v xml:space="preserve"> </v>
      </c>
    </row>
    <row r="12" spans="1:33" x14ac:dyDescent="0.2">
      <c r="A12" s="80" t="str">
        <f>'Benchmark Analysis'!A8</f>
        <v>3B</v>
      </c>
      <c r="B12" s="66" t="str">
        <f>'Benchmark Analysis'!B8</f>
        <v>Exterior walls (stucco and cedar siding) - replacement</v>
      </c>
      <c r="C12" s="7"/>
      <c r="D12" s="8" t="str">
        <f>IF(OR('Benchmark Analysis'!$H8=D$1,'Benchmark Analysis'!$H8+'Benchmark Analysis'!$C8=D$1,'Benchmark Analysis'!$C8*2+'Benchmark Analysis'!$H8=D$1,'Benchmark Analysis'!$C8*3+'Benchmark Analysis'!$H8=D$1,'Benchmark Analysis'!$C8*4+'Benchmark Analysis'!$H8=D$1,'Benchmark Analysis'!$C8*5+'Benchmark Analysis'!$H8=D$1),'Benchmark Analysis'!$L8*(1+'Benchmark Analysis'!$C$110)^'Cash Flow'!D$1," ")</f>
        <v xml:space="preserve"> </v>
      </c>
      <c r="E12" s="8" t="str">
        <f>IF(OR('Benchmark Analysis'!$H8=E$1,'Benchmark Analysis'!$H8+'Benchmark Analysis'!$C8=E$1,'Benchmark Analysis'!$C8*2+'Benchmark Analysis'!$H8=E$1,'Benchmark Analysis'!$C8*3+'Benchmark Analysis'!$H8=E$1,'Benchmark Analysis'!$C8*4+'Benchmark Analysis'!$H8=E$1,'Benchmark Analysis'!$C8*5+'Benchmark Analysis'!$H8=E$1),'Benchmark Analysis'!$L8*(1+'Benchmark Analysis'!$C$110)^'Cash Flow'!E$1," ")</f>
        <v xml:space="preserve"> </v>
      </c>
      <c r="F12" s="8" t="str">
        <f>IF(OR('Benchmark Analysis'!$H8=F$1,'Benchmark Analysis'!$H8+'Benchmark Analysis'!$C8=F$1,'Benchmark Analysis'!$C8*2+'Benchmark Analysis'!$H8=F$1,'Benchmark Analysis'!$C8*3+'Benchmark Analysis'!$H8=F$1,'Benchmark Analysis'!$C8*4+'Benchmark Analysis'!$H8=F$1,'Benchmark Analysis'!$C8*5+'Benchmark Analysis'!$H8=F$1),'Benchmark Analysis'!$L8*(1+'Benchmark Analysis'!$C$110)^'Cash Flow'!F$1," ")</f>
        <v xml:space="preserve"> </v>
      </c>
      <c r="G12" s="8" t="str">
        <f>IF(OR('Benchmark Analysis'!$H8=G$1,'Benchmark Analysis'!$H8+'Benchmark Analysis'!$C8=G$1,'Benchmark Analysis'!$C8*2+'Benchmark Analysis'!$H8=G$1,'Benchmark Analysis'!$C8*3+'Benchmark Analysis'!$H8=G$1,'Benchmark Analysis'!$C8*4+'Benchmark Analysis'!$H8=G$1,'Benchmark Analysis'!$C8*5+'Benchmark Analysis'!$H8=G$1),'Benchmark Analysis'!$L8*(1+'Benchmark Analysis'!$C$110)^'Cash Flow'!G$1," ")</f>
        <v xml:space="preserve"> </v>
      </c>
      <c r="H12" s="8" t="str">
        <f>IF(OR('Benchmark Analysis'!$H8=H$1,'Benchmark Analysis'!$H8+'Benchmark Analysis'!$C8=H$1,'Benchmark Analysis'!$C8*2+'Benchmark Analysis'!$H8=H$1,'Benchmark Analysis'!$C8*3+'Benchmark Analysis'!$H8=H$1,'Benchmark Analysis'!$C8*4+'Benchmark Analysis'!$H8=H$1,'Benchmark Analysis'!$C8*5+'Benchmark Analysis'!$H8=H$1),'Benchmark Analysis'!$L8*(1+'Benchmark Analysis'!$C$110)^'Cash Flow'!H$1," ")</f>
        <v xml:space="preserve"> </v>
      </c>
      <c r="I12" s="8" t="str">
        <f>IF(OR('Benchmark Analysis'!$H8=I$1,'Benchmark Analysis'!$H8+'Benchmark Analysis'!$C8=I$1,'Benchmark Analysis'!$C8*2+'Benchmark Analysis'!$H8=I$1,'Benchmark Analysis'!$C8*3+'Benchmark Analysis'!$H8=I$1,'Benchmark Analysis'!$C8*4+'Benchmark Analysis'!$H8=I$1,'Benchmark Analysis'!$C8*5+'Benchmark Analysis'!$H8=I$1),'Benchmark Analysis'!$L8*(1+'Benchmark Analysis'!$C$110)^'Cash Flow'!I$1," ")</f>
        <v xml:space="preserve"> </v>
      </c>
      <c r="J12" s="8" t="str">
        <f>IF(OR('Benchmark Analysis'!$H8=J$1,'Benchmark Analysis'!$H8+'Benchmark Analysis'!$C8=J$1,'Benchmark Analysis'!$C8*2+'Benchmark Analysis'!$H8=J$1,'Benchmark Analysis'!$C8*3+'Benchmark Analysis'!$H8=J$1,'Benchmark Analysis'!$C8*4+'Benchmark Analysis'!$H8=J$1,'Benchmark Analysis'!$C8*5+'Benchmark Analysis'!$H8=J$1),'Benchmark Analysis'!$L8*(1+'Benchmark Analysis'!$C$110)^'Cash Flow'!J$1," ")</f>
        <v xml:space="preserve"> </v>
      </c>
      <c r="K12" s="8" t="str">
        <f>IF(OR('Benchmark Analysis'!$H8=K$1,'Benchmark Analysis'!$H8+'Benchmark Analysis'!$C8=K$1,'Benchmark Analysis'!$C8*2+'Benchmark Analysis'!$H8=K$1,'Benchmark Analysis'!$C8*3+'Benchmark Analysis'!$H8=K$1,'Benchmark Analysis'!$C8*4+'Benchmark Analysis'!$H8=K$1,'Benchmark Analysis'!$C8*5+'Benchmark Analysis'!$H8=K$1),'Benchmark Analysis'!$L8*(1+'Benchmark Analysis'!$C$110)^'Cash Flow'!K$1," ")</f>
        <v xml:space="preserve"> </v>
      </c>
      <c r="L12" s="8" t="str">
        <f>IF(OR('Benchmark Analysis'!$H8=L$1,'Benchmark Analysis'!$H8+'Benchmark Analysis'!$C8=L$1,'Benchmark Analysis'!$C8*2+'Benchmark Analysis'!$H8=L$1,'Benchmark Analysis'!$C8*3+'Benchmark Analysis'!$H8=L$1,'Benchmark Analysis'!$C8*4+'Benchmark Analysis'!$H8=L$1,'Benchmark Analysis'!$C8*5+'Benchmark Analysis'!$H8=L$1),'Benchmark Analysis'!$L8*(1+'Benchmark Analysis'!$C$110)^'Cash Flow'!L$1," ")</f>
        <v xml:space="preserve"> </v>
      </c>
      <c r="M12" s="8" t="str">
        <f>IF(OR('Benchmark Analysis'!$H8=M$1,'Benchmark Analysis'!$H8+'Benchmark Analysis'!$C8=M$1,'Benchmark Analysis'!$C8*2+'Benchmark Analysis'!$H8=M$1,'Benchmark Analysis'!$C8*3+'Benchmark Analysis'!$H8=M$1,'Benchmark Analysis'!$C8*4+'Benchmark Analysis'!$H8=M$1,'Benchmark Analysis'!$C8*5+'Benchmark Analysis'!$H8=M$1),'Benchmark Analysis'!$L8*(1+'Benchmark Analysis'!$C$110)^'Cash Flow'!M$1," ")</f>
        <v xml:space="preserve"> </v>
      </c>
      <c r="N12" s="8" t="str">
        <f>IF(OR('Benchmark Analysis'!$H8=N$1,'Benchmark Analysis'!$H8+'Benchmark Analysis'!$C8=N$1,'Benchmark Analysis'!$C8*2+'Benchmark Analysis'!$H8=N$1,'Benchmark Analysis'!$C8*3+'Benchmark Analysis'!$H8=N$1,'Benchmark Analysis'!$C8*4+'Benchmark Analysis'!$H8=N$1,'Benchmark Analysis'!$C8*5+'Benchmark Analysis'!$H8=N$1),'Benchmark Analysis'!$L8*(1+'Benchmark Analysis'!$C$110)^'Cash Flow'!N$1," ")</f>
        <v xml:space="preserve"> </v>
      </c>
      <c r="O12" s="8" t="str">
        <f>IF(OR('Benchmark Analysis'!$H8=O$1,'Benchmark Analysis'!$H8+'Benchmark Analysis'!$C8=O$1,'Benchmark Analysis'!$C8*2+'Benchmark Analysis'!$H8=O$1,'Benchmark Analysis'!$C8*3+'Benchmark Analysis'!$H8=O$1,'Benchmark Analysis'!$C8*4+'Benchmark Analysis'!$H8=O$1,'Benchmark Analysis'!$C8*5+'Benchmark Analysis'!$H8=O$1),'Benchmark Analysis'!$L8*(1+'Benchmark Analysis'!$C$110)^'Cash Flow'!O$1," ")</f>
        <v xml:space="preserve"> </v>
      </c>
      <c r="P12" s="8" t="str">
        <f>IF(OR('Benchmark Analysis'!$H8=P$1,'Benchmark Analysis'!$H8+'Benchmark Analysis'!$C8=P$1,'Benchmark Analysis'!$C8*2+'Benchmark Analysis'!$H8=P$1,'Benchmark Analysis'!$C8*3+'Benchmark Analysis'!$H8=P$1,'Benchmark Analysis'!$C8*4+'Benchmark Analysis'!$H8=P$1,'Benchmark Analysis'!$C8*5+'Benchmark Analysis'!$H8=P$1),'Benchmark Analysis'!$L8*(1+'Benchmark Analysis'!$C$110)^'Cash Flow'!P$1," ")</f>
        <v xml:space="preserve"> </v>
      </c>
      <c r="Q12" s="8" t="str">
        <f>IF(OR('Benchmark Analysis'!$H8=Q$1,'Benchmark Analysis'!$H8+'Benchmark Analysis'!$C8=Q$1,'Benchmark Analysis'!$C8*2+'Benchmark Analysis'!$H8=Q$1,'Benchmark Analysis'!$C8*3+'Benchmark Analysis'!$H8=Q$1,'Benchmark Analysis'!$C8*4+'Benchmark Analysis'!$H8=Q$1,'Benchmark Analysis'!$C8*5+'Benchmark Analysis'!$H8=Q$1),'Benchmark Analysis'!$L8*(1+'Benchmark Analysis'!$C$110)^'Cash Flow'!Q$1," ")</f>
        <v xml:space="preserve"> </v>
      </c>
      <c r="R12" s="8" t="str">
        <f>IF(OR('Benchmark Analysis'!$H8=R$1,'Benchmark Analysis'!$H8+'Benchmark Analysis'!$C8=R$1,'Benchmark Analysis'!$C8*2+'Benchmark Analysis'!$H8=R$1,'Benchmark Analysis'!$C8*3+'Benchmark Analysis'!$H8=R$1,'Benchmark Analysis'!$C8*4+'Benchmark Analysis'!$H8=R$1,'Benchmark Analysis'!$C8*5+'Benchmark Analysis'!$H8=R$1),'Benchmark Analysis'!$L8*(1+'Benchmark Analysis'!$C$110)^'Cash Flow'!R$1," ")</f>
        <v xml:space="preserve"> </v>
      </c>
      <c r="S12" s="8" t="str">
        <f>IF(OR('Benchmark Analysis'!$H8=S$1,'Benchmark Analysis'!$H8+'Benchmark Analysis'!$C8=S$1,'Benchmark Analysis'!$C8*2+'Benchmark Analysis'!$H8=S$1,'Benchmark Analysis'!$C8*3+'Benchmark Analysis'!$H8=S$1,'Benchmark Analysis'!$C8*4+'Benchmark Analysis'!$H8=S$1,'Benchmark Analysis'!$C8*5+'Benchmark Analysis'!$H8=S$1),'Benchmark Analysis'!$L8*(1+'Benchmark Analysis'!$C$110)^'Cash Flow'!S$1," ")</f>
        <v xml:space="preserve"> </v>
      </c>
      <c r="T12" s="8" t="str">
        <f>IF(OR('Benchmark Analysis'!$H8=T$1,'Benchmark Analysis'!$H8+'Benchmark Analysis'!$C8=T$1,'Benchmark Analysis'!$C8*2+'Benchmark Analysis'!$H8=T$1,'Benchmark Analysis'!$C8*3+'Benchmark Analysis'!$H8=T$1,'Benchmark Analysis'!$C8*4+'Benchmark Analysis'!$H8=T$1,'Benchmark Analysis'!$C8*5+'Benchmark Analysis'!$H8=T$1),'Benchmark Analysis'!$L8*(1+'Benchmark Analysis'!$C$110)^'Cash Flow'!T$1," ")</f>
        <v xml:space="preserve"> </v>
      </c>
      <c r="U12" s="8" t="str">
        <f>IF(OR('Benchmark Analysis'!$H8=U$1,'Benchmark Analysis'!$H8+'Benchmark Analysis'!$C8=U$1,'Benchmark Analysis'!$C8*2+'Benchmark Analysis'!$H8=U$1,'Benchmark Analysis'!$C8*3+'Benchmark Analysis'!$H8=U$1,'Benchmark Analysis'!$C8*4+'Benchmark Analysis'!$H8=U$1,'Benchmark Analysis'!$C8*5+'Benchmark Analysis'!$H8=U$1),'Benchmark Analysis'!$L8*(1+'Benchmark Analysis'!$C$110)^'Cash Flow'!U$1," ")</f>
        <v xml:space="preserve"> </v>
      </c>
      <c r="V12" s="8" t="str">
        <f>IF(OR('Benchmark Analysis'!$H8=V$1,'Benchmark Analysis'!$H8+'Benchmark Analysis'!$C8=V$1,'Benchmark Analysis'!$C8*2+'Benchmark Analysis'!$H8=V$1,'Benchmark Analysis'!$C8*3+'Benchmark Analysis'!$H8=V$1,'Benchmark Analysis'!$C8*4+'Benchmark Analysis'!$H8=V$1,'Benchmark Analysis'!$C8*5+'Benchmark Analysis'!$H8=V$1),'Benchmark Analysis'!$L8*(1+'Benchmark Analysis'!$C$110)^'Cash Flow'!V$1," ")</f>
        <v xml:space="preserve"> </v>
      </c>
      <c r="W12" s="8">
        <f>IF(OR('Benchmark Analysis'!$H8=W$1,'Benchmark Analysis'!$H8+'Benchmark Analysis'!$C8=W$1,'Benchmark Analysis'!$C8*2+'Benchmark Analysis'!$H8=W$1,'Benchmark Analysis'!$C8*3+'Benchmark Analysis'!$H8=W$1,'Benchmark Analysis'!$C8*4+'Benchmark Analysis'!$H8=W$1,'Benchmark Analysis'!$C8*5+'Benchmark Analysis'!$H8=W$1),'Benchmark Analysis'!$L8*(1+'Benchmark Analysis'!$C$110)^'Cash Flow'!W$1," ")</f>
        <v>386940.70191276347</v>
      </c>
      <c r="X12" s="8" t="str">
        <f>IF(OR('Benchmark Analysis'!$H8=X$1,'Benchmark Analysis'!$H8+'Benchmark Analysis'!$C8=X$1,'Benchmark Analysis'!$C8*2+'Benchmark Analysis'!$H8=X$1,'Benchmark Analysis'!$C8*3+'Benchmark Analysis'!$H8=X$1,'Benchmark Analysis'!$C8*4+'Benchmark Analysis'!$H8=X$1,'Benchmark Analysis'!$C8*5+'Benchmark Analysis'!$H8=X$1),'Benchmark Analysis'!$L8*(1+'Benchmark Analysis'!$C$110)^'Cash Flow'!X$1," ")</f>
        <v xml:space="preserve"> </v>
      </c>
      <c r="Y12" s="8" t="str">
        <f>IF(OR('Benchmark Analysis'!$H8=Y$1,'Benchmark Analysis'!$H8+'Benchmark Analysis'!$C8=Y$1,'Benchmark Analysis'!$C8*2+'Benchmark Analysis'!$H8=Y$1,'Benchmark Analysis'!$C8*3+'Benchmark Analysis'!$H8=Y$1,'Benchmark Analysis'!$C8*4+'Benchmark Analysis'!$H8=Y$1,'Benchmark Analysis'!$C8*5+'Benchmark Analysis'!$H8=Y$1),'Benchmark Analysis'!$L8*(1+'Benchmark Analysis'!$C$110)^'Cash Flow'!Y$1," ")</f>
        <v xml:space="preserve"> </v>
      </c>
      <c r="Z12" s="8" t="str">
        <f>IF(OR('Benchmark Analysis'!$H8=Z$1,'Benchmark Analysis'!$H8+'Benchmark Analysis'!$C8=Z$1,'Benchmark Analysis'!$C8*2+'Benchmark Analysis'!$H8=Z$1,'Benchmark Analysis'!$C8*3+'Benchmark Analysis'!$H8=Z$1,'Benchmark Analysis'!$C8*4+'Benchmark Analysis'!$H8=Z$1,'Benchmark Analysis'!$C8*5+'Benchmark Analysis'!$H8=Z$1),'Benchmark Analysis'!$L8*(1+'Benchmark Analysis'!$C$110)^'Cash Flow'!Z$1," ")</f>
        <v xml:space="preserve"> </v>
      </c>
      <c r="AA12" s="8" t="str">
        <f>IF(OR('Benchmark Analysis'!$H8=AA$1,'Benchmark Analysis'!$H8+'Benchmark Analysis'!$C8=AA$1,'Benchmark Analysis'!$C8*2+'Benchmark Analysis'!$H8=AA$1,'Benchmark Analysis'!$C8*3+'Benchmark Analysis'!$H8=AA$1,'Benchmark Analysis'!$C8*4+'Benchmark Analysis'!$H8=AA$1,'Benchmark Analysis'!$C8*5+'Benchmark Analysis'!$H8=AA$1),'Benchmark Analysis'!$L8*(1+'Benchmark Analysis'!$C$110)^'Cash Flow'!AA$1," ")</f>
        <v xml:space="preserve"> </v>
      </c>
      <c r="AB12" s="8" t="str">
        <f>IF(OR('Benchmark Analysis'!$H8=AB$1,'Benchmark Analysis'!$H8+'Benchmark Analysis'!$C8=AB$1,'Benchmark Analysis'!$C8*2+'Benchmark Analysis'!$H8=AB$1,'Benchmark Analysis'!$C8*3+'Benchmark Analysis'!$H8=AB$1,'Benchmark Analysis'!$C8*4+'Benchmark Analysis'!$H8=AB$1,'Benchmark Analysis'!$C8*5+'Benchmark Analysis'!$H8=AB$1),'Benchmark Analysis'!$L8*(1+'Benchmark Analysis'!$C$110)^'Cash Flow'!AB$1," ")</f>
        <v xml:space="preserve"> </v>
      </c>
      <c r="AC12" s="8" t="str">
        <f>IF(OR('Benchmark Analysis'!$H8=AC$1,'Benchmark Analysis'!$H8+'Benchmark Analysis'!$C8=AC$1,'Benchmark Analysis'!$C8*2+'Benchmark Analysis'!$H8=AC$1,'Benchmark Analysis'!$C8*3+'Benchmark Analysis'!$H8=AC$1,'Benchmark Analysis'!$C8*4+'Benchmark Analysis'!$H8=AC$1,'Benchmark Analysis'!$C8*5+'Benchmark Analysis'!$H8=AC$1),'Benchmark Analysis'!$L8*(1+'Benchmark Analysis'!$C$110)^'Cash Flow'!AC$1," ")</f>
        <v xml:space="preserve"> </v>
      </c>
      <c r="AD12" s="8" t="str">
        <f>IF(OR('Benchmark Analysis'!$H8=AD$1,'Benchmark Analysis'!$H8+'Benchmark Analysis'!$C8=AD$1,'Benchmark Analysis'!$C8*2+'Benchmark Analysis'!$H8=AD$1,'Benchmark Analysis'!$C8*3+'Benchmark Analysis'!$H8=AD$1,'Benchmark Analysis'!$C8*4+'Benchmark Analysis'!$H8=AD$1,'Benchmark Analysis'!$C8*5+'Benchmark Analysis'!$H8=AD$1),'Benchmark Analysis'!$L8*(1+'Benchmark Analysis'!$C$110)^'Cash Flow'!AD$1," ")</f>
        <v xml:space="preserve"> </v>
      </c>
      <c r="AE12" s="8" t="str">
        <f>IF(OR('Benchmark Analysis'!$H8=AE$1,'Benchmark Analysis'!$H8+'Benchmark Analysis'!$C8=AE$1,'Benchmark Analysis'!$C8*2+'Benchmark Analysis'!$H8=AE$1,'Benchmark Analysis'!$C8*3+'Benchmark Analysis'!$H8=AE$1,'Benchmark Analysis'!$C8*4+'Benchmark Analysis'!$H8=AE$1,'Benchmark Analysis'!$C8*5+'Benchmark Analysis'!$H8=AE$1),'Benchmark Analysis'!$L8*(1+'Benchmark Analysis'!$C$110)^'Cash Flow'!AE$1," ")</f>
        <v xml:space="preserve"> </v>
      </c>
      <c r="AF12" s="8" t="str">
        <f>IF(OR('Benchmark Analysis'!$H8=AF$1,'Benchmark Analysis'!$H8+'Benchmark Analysis'!$C8=AF$1,'Benchmark Analysis'!$C8*2+'Benchmark Analysis'!$H8=AF$1,'Benchmark Analysis'!$C8*3+'Benchmark Analysis'!$H8=AF$1,'Benchmark Analysis'!$C8*4+'Benchmark Analysis'!$H8=AF$1,'Benchmark Analysis'!$C8*5+'Benchmark Analysis'!$H8=AF$1),'Benchmark Analysis'!$L8*(1+'Benchmark Analysis'!$C$110)^'Cash Flow'!AF$1," ")</f>
        <v xml:space="preserve"> </v>
      </c>
      <c r="AG12" s="8" t="str">
        <f>IF(OR('Benchmark Analysis'!$H8=AG$1,'Benchmark Analysis'!$H8+'Benchmark Analysis'!$C8=AG$1,'Benchmark Analysis'!$C8*2+'Benchmark Analysis'!$H8=AG$1,'Benchmark Analysis'!$C8*3+'Benchmark Analysis'!$H8=AG$1,'Benchmark Analysis'!$C8*4+'Benchmark Analysis'!$H8=AG$1,'Benchmark Analysis'!$C8*5+'Benchmark Analysis'!$H8=AG$1),'Benchmark Analysis'!$L8*(1+'Benchmark Analysis'!$C$110)^'Cash Flow'!AG$1," ")</f>
        <v xml:space="preserve"> </v>
      </c>
    </row>
    <row r="13" spans="1:33" x14ac:dyDescent="0.2">
      <c r="A13" s="80" t="str">
        <f>'Benchmark Analysis'!A9</f>
        <v>3C</v>
      </c>
      <c r="B13" s="66" t="str">
        <f>'Benchmark Analysis'!B9</f>
        <v>Exterior walls (stucco and cedar siding) - painting</v>
      </c>
      <c r="C13" s="7"/>
      <c r="D13" s="8" t="str">
        <f>IF(OR('Benchmark Analysis'!$H9=D$1,'Benchmark Analysis'!$H9+'Benchmark Analysis'!$C9=D$1,'Benchmark Analysis'!$C9*2+'Benchmark Analysis'!$H9=D$1,'Benchmark Analysis'!$C9*3+'Benchmark Analysis'!$H9=D$1,'Benchmark Analysis'!$C9*4+'Benchmark Analysis'!$H9=D$1,'Benchmark Analysis'!$C9*5+'Benchmark Analysis'!$H9=D$1),'Benchmark Analysis'!$L9*(1+'Benchmark Analysis'!$C$110)^'Cash Flow'!D$1," ")</f>
        <v xml:space="preserve"> </v>
      </c>
      <c r="E13" s="8" t="str">
        <f>IF(OR('Benchmark Analysis'!$H9=E$1,'Benchmark Analysis'!$H9+'Benchmark Analysis'!$C9=E$1,'Benchmark Analysis'!$C9*2+'Benchmark Analysis'!$H9=E$1,'Benchmark Analysis'!$C9*3+'Benchmark Analysis'!$H9=E$1,'Benchmark Analysis'!$C9*4+'Benchmark Analysis'!$H9=E$1,'Benchmark Analysis'!$C9*5+'Benchmark Analysis'!$H9=E$1),'Benchmark Analysis'!$L9*(1+'Benchmark Analysis'!$C$110)^'Cash Flow'!E$1," ")</f>
        <v xml:space="preserve"> </v>
      </c>
      <c r="F13" s="8" t="str">
        <f>IF(OR('Benchmark Analysis'!$H9=F$1,'Benchmark Analysis'!$H9+'Benchmark Analysis'!$C9=F$1,'Benchmark Analysis'!$C9*2+'Benchmark Analysis'!$H9=F$1,'Benchmark Analysis'!$C9*3+'Benchmark Analysis'!$H9=F$1,'Benchmark Analysis'!$C9*4+'Benchmark Analysis'!$H9=F$1,'Benchmark Analysis'!$C9*5+'Benchmark Analysis'!$H9=F$1),'Benchmark Analysis'!$L9*(1+'Benchmark Analysis'!$C$110)^'Cash Flow'!F$1," ")</f>
        <v xml:space="preserve"> </v>
      </c>
      <c r="G13" s="8" t="str">
        <f>IF(OR('Benchmark Analysis'!$H9=G$1,'Benchmark Analysis'!$H9+'Benchmark Analysis'!$C9=G$1,'Benchmark Analysis'!$C9*2+'Benchmark Analysis'!$H9=G$1,'Benchmark Analysis'!$C9*3+'Benchmark Analysis'!$H9=G$1,'Benchmark Analysis'!$C9*4+'Benchmark Analysis'!$H9=G$1,'Benchmark Analysis'!$C9*5+'Benchmark Analysis'!$H9=G$1),'Benchmark Analysis'!$L9*(1+'Benchmark Analysis'!$C$110)^'Cash Flow'!G$1," ")</f>
        <v xml:space="preserve"> </v>
      </c>
      <c r="H13" s="8" t="str">
        <f>IF(OR('Benchmark Analysis'!$H9=H$1,'Benchmark Analysis'!$H9+'Benchmark Analysis'!$C9=H$1,'Benchmark Analysis'!$C9*2+'Benchmark Analysis'!$H9=H$1,'Benchmark Analysis'!$C9*3+'Benchmark Analysis'!$H9=H$1,'Benchmark Analysis'!$C9*4+'Benchmark Analysis'!$H9=H$1,'Benchmark Analysis'!$C9*5+'Benchmark Analysis'!$H9=H$1),'Benchmark Analysis'!$L9*(1+'Benchmark Analysis'!$C$110)^'Cash Flow'!H$1," ")</f>
        <v xml:space="preserve"> </v>
      </c>
      <c r="I13" s="8" t="str">
        <f>IF(OR('Benchmark Analysis'!$H9=I$1,'Benchmark Analysis'!$H9+'Benchmark Analysis'!$C9=I$1,'Benchmark Analysis'!$C9*2+'Benchmark Analysis'!$H9=I$1,'Benchmark Analysis'!$C9*3+'Benchmark Analysis'!$H9=I$1,'Benchmark Analysis'!$C9*4+'Benchmark Analysis'!$H9=I$1,'Benchmark Analysis'!$C9*5+'Benchmark Analysis'!$H9=I$1),'Benchmark Analysis'!$L9*(1+'Benchmark Analysis'!$C$110)^'Cash Flow'!I$1," ")</f>
        <v xml:space="preserve"> </v>
      </c>
      <c r="J13" s="8">
        <f>IF(OR('Benchmark Analysis'!$H9=J$1,'Benchmark Analysis'!$H9+'Benchmark Analysis'!$C9=J$1,'Benchmark Analysis'!$C9*2+'Benchmark Analysis'!$H9=J$1,'Benchmark Analysis'!$C9*3+'Benchmark Analysis'!$H9=J$1,'Benchmark Analysis'!$C9*4+'Benchmark Analysis'!$H9=J$1,'Benchmark Analysis'!$C9*5+'Benchmark Analysis'!$H9=J$1),'Benchmark Analysis'!$L9*(1+'Benchmark Analysis'!$C$110)^'Cash Flow'!J$1," ")</f>
        <v>19240.484933125437</v>
      </c>
      <c r="K13" s="8" t="str">
        <f>IF(OR('Benchmark Analysis'!$H9=K$1,'Benchmark Analysis'!$H9+'Benchmark Analysis'!$C9=K$1,'Benchmark Analysis'!$C9*2+'Benchmark Analysis'!$H9=K$1,'Benchmark Analysis'!$C9*3+'Benchmark Analysis'!$H9=K$1,'Benchmark Analysis'!$C9*4+'Benchmark Analysis'!$H9=K$1,'Benchmark Analysis'!$C9*5+'Benchmark Analysis'!$H9=K$1),'Benchmark Analysis'!$L9*(1+'Benchmark Analysis'!$C$110)^'Cash Flow'!K$1," ")</f>
        <v xml:space="preserve"> </v>
      </c>
      <c r="L13" s="8" t="str">
        <f>IF(OR('Benchmark Analysis'!$H9=L$1,'Benchmark Analysis'!$H9+'Benchmark Analysis'!$C9=L$1,'Benchmark Analysis'!$C9*2+'Benchmark Analysis'!$H9=L$1,'Benchmark Analysis'!$C9*3+'Benchmark Analysis'!$H9=L$1,'Benchmark Analysis'!$C9*4+'Benchmark Analysis'!$H9=L$1,'Benchmark Analysis'!$C9*5+'Benchmark Analysis'!$H9=L$1),'Benchmark Analysis'!$L9*(1+'Benchmark Analysis'!$C$110)^'Cash Flow'!L$1," ")</f>
        <v xml:space="preserve"> </v>
      </c>
      <c r="M13" s="8" t="str">
        <f>IF(OR('Benchmark Analysis'!$H9=M$1,'Benchmark Analysis'!$H9+'Benchmark Analysis'!$C9=M$1,'Benchmark Analysis'!$C9*2+'Benchmark Analysis'!$H9=M$1,'Benchmark Analysis'!$C9*3+'Benchmark Analysis'!$H9=M$1,'Benchmark Analysis'!$C9*4+'Benchmark Analysis'!$H9=M$1,'Benchmark Analysis'!$C9*5+'Benchmark Analysis'!$H9=M$1),'Benchmark Analysis'!$L9*(1+'Benchmark Analysis'!$C$110)^'Cash Flow'!M$1," ")</f>
        <v xml:space="preserve"> </v>
      </c>
      <c r="N13" s="8" t="str">
        <f>IF(OR('Benchmark Analysis'!$H9=N$1,'Benchmark Analysis'!$H9+'Benchmark Analysis'!$C9=N$1,'Benchmark Analysis'!$C9*2+'Benchmark Analysis'!$H9=N$1,'Benchmark Analysis'!$C9*3+'Benchmark Analysis'!$H9=N$1,'Benchmark Analysis'!$C9*4+'Benchmark Analysis'!$H9=N$1,'Benchmark Analysis'!$C9*5+'Benchmark Analysis'!$H9=N$1),'Benchmark Analysis'!$L9*(1+'Benchmark Analysis'!$C$110)^'Cash Flow'!N$1," ")</f>
        <v xml:space="preserve"> </v>
      </c>
      <c r="O13" s="8" t="str">
        <f>IF(OR('Benchmark Analysis'!$H9=O$1,'Benchmark Analysis'!$H9+'Benchmark Analysis'!$C9=O$1,'Benchmark Analysis'!$C9*2+'Benchmark Analysis'!$H9=O$1,'Benchmark Analysis'!$C9*3+'Benchmark Analysis'!$H9=O$1,'Benchmark Analysis'!$C9*4+'Benchmark Analysis'!$H9=O$1,'Benchmark Analysis'!$C9*5+'Benchmark Analysis'!$H9=O$1),'Benchmark Analysis'!$L9*(1+'Benchmark Analysis'!$C$110)^'Cash Flow'!O$1," ")</f>
        <v xml:space="preserve"> </v>
      </c>
      <c r="P13" s="8" t="str">
        <f>IF(OR('Benchmark Analysis'!$H9=P$1,'Benchmark Analysis'!$H9+'Benchmark Analysis'!$C9=P$1,'Benchmark Analysis'!$C9*2+'Benchmark Analysis'!$H9=P$1,'Benchmark Analysis'!$C9*3+'Benchmark Analysis'!$H9=P$1,'Benchmark Analysis'!$C9*4+'Benchmark Analysis'!$H9=P$1,'Benchmark Analysis'!$C9*5+'Benchmark Analysis'!$H9=P$1),'Benchmark Analysis'!$L9*(1+'Benchmark Analysis'!$C$110)^'Cash Flow'!P$1," ")</f>
        <v xml:space="preserve"> </v>
      </c>
      <c r="Q13" s="8" t="str">
        <f>IF(OR('Benchmark Analysis'!$H9=Q$1,'Benchmark Analysis'!$H9+'Benchmark Analysis'!$C9=Q$1,'Benchmark Analysis'!$C9*2+'Benchmark Analysis'!$H9=Q$1,'Benchmark Analysis'!$C9*3+'Benchmark Analysis'!$H9=Q$1,'Benchmark Analysis'!$C9*4+'Benchmark Analysis'!$H9=Q$1,'Benchmark Analysis'!$C9*5+'Benchmark Analysis'!$H9=Q$1),'Benchmark Analysis'!$L9*(1+'Benchmark Analysis'!$C$110)^'Cash Flow'!Q$1," ")</f>
        <v xml:space="preserve"> </v>
      </c>
      <c r="R13" s="8" t="str">
        <f>IF(OR('Benchmark Analysis'!$H9=R$1,'Benchmark Analysis'!$H9+'Benchmark Analysis'!$C9=R$1,'Benchmark Analysis'!$C9*2+'Benchmark Analysis'!$H9=R$1,'Benchmark Analysis'!$C9*3+'Benchmark Analysis'!$H9=R$1,'Benchmark Analysis'!$C9*4+'Benchmark Analysis'!$H9=R$1,'Benchmark Analysis'!$C9*5+'Benchmark Analysis'!$H9=R$1),'Benchmark Analysis'!$L9*(1+'Benchmark Analysis'!$C$110)^'Cash Flow'!R$1," ")</f>
        <v xml:space="preserve"> </v>
      </c>
      <c r="S13" s="8" t="str">
        <f>IF(OR('Benchmark Analysis'!$H9=S$1,'Benchmark Analysis'!$H9+'Benchmark Analysis'!$C9=S$1,'Benchmark Analysis'!$C9*2+'Benchmark Analysis'!$H9=S$1,'Benchmark Analysis'!$C9*3+'Benchmark Analysis'!$H9=S$1,'Benchmark Analysis'!$C9*4+'Benchmark Analysis'!$H9=S$1,'Benchmark Analysis'!$C9*5+'Benchmark Analysis'!$H9=S$1),'Benchmark Analysis'!$L9*(1+'Benchmark Analysis'!$C$110)^'Cash Flow'!S$1," ")</f>
        <v xml:space="preserve"> </v>
      </c>
      <c r="T13" s="8">
        <f>IF(OR('Benchmark Analysis'!$H9=T$1,'Benchmark Analysis'!$H9+'Benchmark Analysis'!$C9=T$1,'Benchmark Analysis'!$C9*2+'Benchmark Analysis'!$H9=T$1,'Benchmark Analysis'!$C9*3+'Benchmark Analysis'!$H9=T$1,'Benchmark Analysis'!$C9*4+'Benchmark Analysis'!$H9=T$1,'Benchmark Analysis'!$C9*5+'Benchmark Analysis'!$H9=T$1),'Benchmark Analysis'!$L9*(1+'Benchmark Analysis'!$C$110)^'Cash Flow'!T$1," ")</f>
        <v>23454.043771473109</v>
      </c>
      <c r="U13" s="8" t="str">
        <f>IF(OR('Benchmark Analysis'!$H9=U$1,'Benchmark Analysis'!$H9+'Benchmark Analysis'!$C9=U$1,'Benchmark Analysis'!$C9*2+'Benchmark Analysis'!$H9=U$1,'Benchmark Analysis'!$C9*3+'Benchmark Analysis'!$H9=U$1,'Benchmark Analysis'!$C9*4+'Benchmark Analysis'!$H9=U$1,'Benchmark Analysis'!$C9*5+'Benchmark Analysis'!$H9=U$1),'Benchmark Analysis'!$L9*(1+'Benchmark Analysis'!$C$110)^'Cash Flow'!U$1," ")</f>
        <v xml:space="preserve"> </v>
      </c>
      <c r="V13" s="8" t="str">
        <f>IF(OR('Benchmark Analysis'!$H9=V$1,'Benchmark Analysis'!$H9+'Benchmark Analysis'!$C9=V$1,'Benchmark Analysis'!$C9*2+'Benchmark Analysis'!$H9=V$1,'Benchmark Analysis'!$C9*3+'Benchmark Analysis'!$H9=V$1,'Benchmark Analysis'!$C9*4+'Benchmark Analysis'!$H9=V$1,'Benchmark Analysis'!$C9*5+'Benchmark Analysis'!$H9=V$1),'Benchmark Analysis'!$L9*(1+'Benchmark Analysis'!$C$110)^'Cash Flow'!V$1," ")</f>
        <v xml:space="preserve"> </v>
      </c>
      <c r="W13" s="8" t="str">
        <f>IF(OR('Benchmark Analysis'!$H9=W$1,'Benchmark Analysis'!$H9+'Benchmark Analysis'!$C9=W$1,'Benchmark Analysis'!$C9*2+'Benchmark Analysis'!$H9=W$1,'Benchmark Analysis'!$C9*3+'Benchmark Analysis'!$H9=W$1,'Benchmark Analysis'!$C9*4+'Benchmark Analysis'!$H9=W$1,'Benchmark Analysis'!$C9*5+'Benchmark Analysis'!$H9=W$1),'Benchmark Analysis'!$L9*(1+'Benchmark Analysis'!$C$110)^'Cash Flow'!W$1," ")</f>
        <v xml:space="preserve"> </v>
      </c>
      <c r="X13" s="8" t="str">
        <f>IF(OR('Benchmark Analysis'!$H9=X$1,'Benchmark Analysis'!$H9+'Benchmark Analysis'!$C9=X$1,'Benchmark Analysis'!$C9*2+'Benchmark Analysis'!$H9=X$1,'Benchmark Analysis'!$C9*3+'Benchmark Analysis'!$H9=X$1,'Benchmark Analysis'!$C9*4+'Benchmark Analysis'!$H9=X$1,'Benchmark Analysis'!$C9*5+'Benchmark Analysis'!$H9=X$1),'Benchmark Analysis'!$L9*(1+'Benchmark Analysis'!$C$110)^'Cash Flow'!X$1," ")</f>
        <v xml:space="preserve"> </v>
      </c>
      <c r="Y13" s="8" t="str">
        <f>IF(OR('Benchmark Analysis'!$H9=Y$1,'Benchmark Analysis'!$H9+'Benchmark Analysis'!$C9=Y$1,'Benchmark Analysis'!$C9*2+'Benchmark Analysis'!$H9=Y$1,'Benchmark Analysis'!$C9*3+'Benchmark Analysis'!$H9=Y$1,'Benchmark Analysis'!$C9*4+'Benchmark Analysis'!$H9=Y$1,'Benchmark Analysis'!$C9*5+'Benchmark Analysis'!$H9=Y$1),'Benchmark Analysis'!$L9*(1+'Benchmark Analysis'!$C$110)^'Cash Flow'!Y$1," ")</f>
        <v xml:space="preserve"> </v>
      </c>
      <c r="Z13" s="8" t="str">
        <f>IF(OR('Benchmark Analysis'!$H9=Z$1,'Benchmark Analysis'!$H9+'Benchmark Analysis'!$C9=Z$1,'Benchmark Analysis'!$C9*2+'Benchmark Analysis'!$H9=Z$1,'Benchmark Analysis'!$C9*3+'Benchmark Analysis'!$H9=Z$1,'Benchmark Analysis'!$C9*4+'Benchmark Analysis'!$H9=Z$1,'Benchmark Analysis'!$C9*5+'Benchmark Analysis'!$H9=Z$1),'Benchmark Analysis'!$L9*(1+'Benchmark Analysis'!$C$110)^'Cash Flow'!Z$1," ")</f>
        <v xml:space="preserve"> </v>
      </c>
      <c r="AA13" s="8" t="str">
        <f>IF(OR('Benchmark Analysis'!$H9=AA$1,'Benchmark Analysis'!$H9+'Benchmark Analysis'!$C9=AA$1,'Benchmark Analysis'!$C9*2+'Benchmark Analysis'!$H9=AA$1,'Benchmark Analysis'!$C9*3+'Benchmark Analysis'!$H9=AA$1,'Benchmark Analysis'!$C9*4+'Benchmark Analysis'!$H9=AA$1,'Benchmark Analysis'!$C9*5+'Benchmark Analysis'!$H9=AA$1),'Benchmark Analysis'!$L9*(1+'Benchmark Analysis'!$C$110)^'Cash Flow'!AA$1," ")</f>
        <v xml:space="preserve"> </v>
      </c>
      <c r="AB13" s="8" t="str">
        <f>IF(OR('Benchmark Analysis'!$H9=AB$1,'Benchmark Analysis'!$H9+'Benchmark Analysis'!$C9=AB$1,'Benchmark Analysis'!$C9*2+'Benchmark Analysis'!$H9=AB$1,'Benchmark Analysis'!$C9*3+'Benchmark Analysis'!$H9=AB$1,'Benchmark Analysis'!$C9*4+'Benchmark Analysis'!$H9=AB$1,'Benchmark Analysis'!$C9*5+'Benchmark Analysis'!$H9=AB$1),'Benchmark Analysis'!$L9*(1+'Benchmark Analysis'!$C$110)^'Cash Flow'!AB$1," ")</f>
        <v xml:space="preserve"> </v>
      </c>
      <c r="AC13" s="8" t="str">
        <f>IF(OR('Benchmark Analysis'!$H9=AC$1,'Benchmark Analysis'!$H9+'Benchmark Analysis'!$C9=AC$1,'Benchmark Analysis'!$C9*2+'Benchmark Analysis'!$H9=AC$1,'Benchmark Analysis'!$C9*3+'Benchmark Analysis'!$H9=AC$1,'Benchmark Analysis'!$C9*4+'Benchmark Analysis'!$H9=AC$1,'Benchmark Analysis'!$C9*5+'Benchmark Analysis'!$H9=AC$1),'Benchmark Analysis'!$L9*(1+'Benchmark Analysis'!$C$110)^'Cash Flow'!AC$1," ")</f>
        <v xml:space="preserve"> </v>
      </c>
      <c r="AD13" s="8">
        <f>IF(OR('Benchmark Analysis'!$H9=AD$1,'Benchmark Analysis'!$H9+'Benchmark Analysis'!$C9=AD$1,'Benchmark Analysis'!$C9*2+'Benchmark Analysis'!$H9=AD$1,'Benchmark Analysis'!$C9*3+'Benchmark Analysis'!$H9=AD$1,'Benchmark Analysis'!$C9*4+'Benchmark Analysis'!$H9=AD$1,'Benchmark Analysis'!$C9*5+'Benchmark Analysis'!$H9=AD$1),'Benchmark Analysis'!$L9*(1+'Benchmark Analysis'!$C$110)^'Cash Flow'!AD$1," ")</f>
        <v>28590.3484837385</v>
      </c>
      <c r="AE13" s="8" t="str">
        <f>IF(OR('Benchmark Analysis'!$H9=AE$1,'Benchmark Analysis'!$H9+'Benchmark Analysis'!$C9=AE$1,'Benchmark Analysis'!$C9*2+'Benchmark Analysis'!$H9=AE$1,'Benchmark Analysis'!$C9*3+'Benchmark Analysis'!$H9=AE$1,'Benchmark Analysis'!$C9*4+'Benchmark Analysis'!$H9=AE$1,'Benchmark Analysis'!$C9*5+'Benchmark Analysis'!$H9=AE$1),'Benchmark Analysis'!$L9*(1+'Benchmark Analysis'!$C$110)^'Cash Flow'!AE$1," ")</f>
        <v xml:space="preserve"> </v>
      </c>
      <c r="AF13" s="8" t="str">
        <f>IF(OR('Benchmark Analysis'!$H9=AF$1,'Benchmark Analysis'!$H9+'Benchmark Analysis'!$C9=AF$1,'Benchmark Analysis'!$C9*2+'Benchmark Analysis'!$H9=AF$1,'Benchmark Analysis'!$C9*3+'Benchmark Analysis'!$H9=AF$1,'Benchmark Analysis'!$C9*4+'Benchmark Analysis'!$H9=AF$1,'Benchmark Analysis'!$C9*5+'Benchmark Analysis'!$H9=AF$1),'Benchmark Analysis'!$L9*(1+'Benchmark Analysis'!$C$110)^'Cash Flow'!AF$1," ")</f>
        <v xml:space="preserve"> </v>
      </c>
      <c r="AG13" s="8" t="str">
        <f>IF(OR('Benchmark Analysis'!$H9=AG$1,'Benchmark Analysis'!$H9+'Benchmark Analysis'!$C9=AG$1,'Benchmark Analysis'!$C9*2+'Benchmark Analysis'!$H9=AG$1,'Benchmark Analysis'!$C9*3+'Benchmark Analysis'!$H9=AG$1,'Benchmark Analysis'!$C9*4+'Benchmark Analysis'!$H9=AG$1,'Benchmark Analysis'!$C9*5+'Benchmark Analysis'!$H9=AG$1),'Benchmark Analysis'!$L9*(1+'Benchmark Analysis'!$C$110)^'Cash Flow'!AG$1," ")</f>
        <v xml:space="preserve"> </v>
      </c>
    </row>
    <row r="14" spans="1:33" x14ac:dyDescent="0.2">
      <c r="A14" s="80" t="str">
        <f>'Benchmark Analysis'!A10</f>
        <v>4A</v>
      </c>
      <c r="B14" s="66" t="str">
        <f>'Benchmark Analysis'!B10</f>
        <v>Wooden framed single glazed windows - hall, offices &amp; daycare - 46 ea</v>
      </c>
      <c r="C14" s="7"/>
      <c r="D14" s="8" t="str">
        <f>IF(OR('Benchmark Analysis'!$H10=D$1,'Benchmark Analysis'!$H10+'Benchmark Analysis'!$C10=D$1,'Benchmark Analysis'!$C10*2+'Benchmark Analysis'!$H10=D$1,'Benchmark Analysis'!$C10*3+'Benchmark Analysis'!$H10=D$1,'Benchmark Analysis'!$C10*4+'Benchmark Analysis'!$H10=D$1,'Benchmark Analysis'!$C10*5+'Benchmark Analysis'!$H10=D$1),'Benchmark Analysis'!$L10*(1+'Benchmark Analysis'!$C$110)^'Cash Flow'!D$1," ")</f>
        <v xml:space="preserve"> </v>
      </c>
      <c r="E14" s="8" t="str">
        <f>IF(OR('Benchmark Analysis'!$H10=E$1,'Benchmark Analysis'!$H10+'Benchmark Analysis'!$C10=E$1,'Benchmark Analysis'!$C10*2+'Benchmark Analysis'!$H10=E$1,'Benchmark Analysis'!$C10*3+'Benchmark Analysis'!$H10=E$1,'Benchmark Analysis'!$C10*4+'Benchmark Analysis'!$H10=E$1,'Benchmark Analysis'!$C10*5+'Benchmark Analysis'!$H10=E$1),'Benchmark Analysis'!$L10*(1+'Benchmark Analysis'!$C$110)^'Cash Flow'!E$1," ")</f>
        <v xml:space="preserve"> </v>
      </c>
      <c r="F14" s="8" t="str">
        <f>IF(OR('Benchmark Analysis'!$H10=F$1,'Benchmark Analysis'!$H10+'Benchmark Analysis'!$C10=F$1,'Benchmark Analysis'!$C10*2+'Benchmark Analysis'!$H10=F$1,'Benchmark Analysis'!$C10*3+'Benchmark Analysis'!$H10=F$1,'Benchmark Analysis'!$C10*4+'Benchmark Analysis'!$H10=F$1,'Benchmark Analysis'!$C10*5+'Benchmark Analysis'!$H10=F$1),'Benchmark Analysis'!$L10*(1+'Benchmark Analysis'!$C$110)^'Cash Flow'!F$1," ")</f>
        <v xml:space="preserve"> </v>
      </c>
      <c r="G14" s="8" t="str">
        <f>IF(OR('Benchmark Analysis'!$H10=G$1,'Benchmark Analysis'!$H10+'Benchmark Analysis'!$C10=G$1,'Benchmark Analysis'!$C10*2+'Benchmark Analysis'!$H10=G$1,'Benchmark Analysis'!$C10*3+'Benchmark Analysis'!$H10=G$1,'Benchmark Analysis'!$C10*4+'Benchmark Analysis'!$H10=G$1,'Benchmark Analysis'!$C10*5+'Benchmark Analysis'!$H10=G$1),'Benchmark Analysis'!$L10*(1+'Benchmark Analysis'!$C$110)^'Cash Flow'!G$1," ")</f>
        <v xml:space="preserve"> </v>
      </c>
      <c r="H14" s="8" t="str">
        <f>IF(OR('Benchmark Analysis'!$H10=H$1,'Benchmark Analysis'!$H10+'Benchmark Analysis'!$C10=H$1,'Benchmark Analysis'!$C10*2+'Benchmark Analysis'!$H10=H$1,'Benchmark Analysis'!$C10*3+'Benchmark Analysis'!$H10=H$1,'Benchmark Analysis'!$C10*4+'Benchmark Analysis'!$H10=H$1,'Benchmark Analysis'!$C10*5+'Benchmark Analysis'!$H10=H$1),'Benchmark Analysis'!$L10*(1+'Benchmark Analysis'!$C$110)^'Cash Flow'!H$1," ")</f>
        <v xml:space="preserve"> </v>
      </c>
      <c r="I14" s="8" t="str">
        <f>IF(OR('Benchmark Analysis'!$H10=I$1,'Benchmark Analysis'!$H10+'Benchmark Analysis'!$C10=I$1,'Benchmark Analysis'!$C10*2+'Benchmark Analysis'!$H10=I$1,'Benchmark Analysis'!$C10*3+'Benchmark Analysis'!$H10=I$1,'Benchmark Analysis'!$C10*4+'Benchmark Analysis'!$H10=I$1,'Benchmark Analysis'!$C10*5+'Benchmark Analysis'!$H10=I$1),'Benchmark Analysis'!$L10*(1+'Benchmark Analysis'!$C$110)^'Cash Flow'!I$1," ")</f>
        <v xml:space="preserve"> </v>
      </c>
      <c r="J14" s="8" t="str">
        <f>IF(OR('Benchmark Analysis'!$H10=J$1,'Benchmark Analysis'!$H10+'Benchmark Analysis'!$C10=J$1,'Benchmark Analysis'!$C10*2+'Benchmark Analysis'!$H10=J$1,'Benchmark Analysis'!$C10*3+'Benchmark Analysis'!$H10=J$1,'Benchmark Analysis'!$C10*4+'Benchmark Analysis'!$H10=J$1,'Benchmark Analysis'!$C10*5+'Benchmark Analysis'!$H10=J$1),'Benchmark Analysis'!$L10*(1+'Benchmark Analysis'!$C$110)^'Cash Flow'!J$1," ")</f>
        <v xml:space="preserve"> </v>
      </c>
      <c r="K14" s="8" t="str">
        <f>IF(OR('Benchmark Analysis'!$H10=K$1,'Benchmark Analysis'!$H10+'Benchmark Analysis'!$C10=K$1,'Benchmark Analysis'!$C10*2+'Benchmark Analysis'!$H10=K$1,'Benchmark Analysis'!$C10*3+'Benchmark Analysis'!$H10=K$1,'Benchmark Analysis'!$C10*4+'Benchmark Analysis'!$H10=K$1,'Benchmark Analysis'!$C10*5+'Benchmark Analysis'!$H10=K$1),'Benchmark Analysis'!$L10*(1+'Benchmark Analysis'!$C$110)^'Cash Flow'!K$1," ")</f>
        <v xml:space="preserve"> </v>
      </c>
      <c r="L14" s="8" t="str">
        <f>IF(OR('Benchmark Analysis'!$H10=L$1,'Benchmark Analysis'!$H10+'Benchmark Analysis'!$C10=L$1,'Benchmark Analysis'!$C10*2+'Benchmark Analysis'!$H10=L$1,'Benchmark Analysis'!$C10*3+'Benchmark Analysis'!$H10=L$1,'Benchmark Analysis'!$C10*4+'Benchmark Analysis'!$H10=L$1,'Benchmark Analysis'!$C10*5+'Benchmark Analysis'!$H10=L$1),'Benchmark Analysis'!$L10*(1+'Benchmark Analysis'!$C$110)^'Cash Flow'!L$1," ")</f>
        <v xml:space="preserve"> </v>
      </c>
      <c r="M14" s="8">
        <f>IF(OR('Benchmark Analysis'!$H10=M$1,'Benchmark Analysis'!$H10+'Benchmark Analysis'!$C10=M$1,'Benchmark Analysis'!$C10*2+'Benchmark Analysis'!$H10=M$1,'Benchmark Analysis'!$C10*3+'Benchmark Analysis'!$H10=M$1,'Benchmark Analysis'!$C10*4+'Benchmark Analysis'!$H10=M$1,'Benchmark Analysis'!$C10*5+'Benchmark Analysis'!$H10=M$1),'Benchmark Analysis'!$L10*(1+'Benchmark Analysis'!$C$110)^'Cash Flow'!M$1," ")</f>
        <v>168221.22995927648</v>
      </c>
      <c r="N14" s="8" t="str">
        <f>IF(OR('Benchmark Analysis'!$H10=N$1,'Benchmark Analysis'!$H10+'Benchmark Analysis'!$C10=N$1,'Benchmark Analysis'!$C10*2+'Benchmark Analysis'!$H10=N$1,'Benchmark Analysis'!$C10*3+'Benchmark Analysis'!$H10=N$1,'Benchmark Analysis'!$C10*4+'Benchmark Analysis'!$H10=N$1,'Benchmark Analysis'!$C10*5+'Benchmark Analysis'!$H10=N$1),'Benchmark Analysis'!$L10*(1+'Benchmark Analysis'!$C$110)^'Cash Flow'!N$1," ")</f>
        <v xml:space="preserve"> </v>
      </c>
      <c r="O14" s="8" t="str">
        <f>IF(OR('Benchmark Analysis'!$H10=O$1,'Benchmark Analysis'!$H10+'Benchmark Analysis'!$C10=O$1,'Benchmark Analysis'!$C10*2+'Benchmark Analysis'!$H10=O$1,'Benchmark Analysis'!$C10*3+'Benchmark Analysis'!$H10=O$1,'Benchmark Analysis'!$C10*4+'Benchmark Analysis'!$H10=O$1,'Benchmark Analysis'!$C10*5+'Benchmark Analysis'!$H10=O$1),'Benchmark Analysis'!$L10*(1+'Benchmark Analysis'!$C$110)^'Cash Flow'!O$1," ")</f>
        <v xml:space="preserve"> </v>
      </c>
      <c r="P14" s="8" t="str">
        <f>IF(OR('Benchmark Analysis'!$H10=P$1,'Benchmark Analysis'!$H10+'Benchmark Analysis'!$C10=P$1,'Benchmark Analysis'!$C10*2+'Benchmark Analysis'!$H10=P$1,'Benchmark Analysis'!$C10*3+'Benchmark Analysis'!$H10=P$1,'Benchmark Analysis'!$C10*4+'Benchmark Analysis'!$H10=P$1,'Benchmark Analysis'!$C10*5+'Benchmark Analysis'!$H10=P$1),'Benchmark Analysis'!$L10*(1+'Benchmark Analysis'!$C$110)^'Cash Flow'!P$1," ")</f>
        <v xml:space="preserve"> </v>
      </c>
      <c r="Q14" s="8" t="str">
        <f>IF(OR('Benchmark Analysis'!$H10=Q$1,'Benchmark Analysis'!$H10+'Benchmark Analysis'!$C10=Q$1,'Benchmark Analysis'!$C10*2+'Benchmark Analysis'!$H10=Q$1,'Benchmark Analysis'!$C10*3+'Benchmark Analysis'!$H10=Q$1,'Benchmark Analysis'!$C10*4+'Benchmark Analysis'!$H10=Q$1,'Benchmark Analysis'!$C10*5+'Benchmark Analysis'!$H10=Q$1),'Benchmark Analysis'!$L10*(1+'Benchmark Analysis'!$C$110)^'Cash Flow'!Q$1," ")</f>
        <v xml:space="preserve"> </v>
      </c>
      <c r="R14" s="8" t="str">
        <f>IF(OR('Benchmark Analysis'!$H10=R$1,'Benchmark Analysis'!$H10+'Benchmark Analysis'!$C10=R$1,'Benchmark Analysis'!$C10*2+'Benchmark Analysis'!$H10=R$1,'Benchmark Analysis'!$C10*3+'Benchmark Analysis'!$H10=R$1,'Benchmark Analysis'!$C10*4+'Benchmark Analysis'!$H10=R$1,'Benchmark Analysis'!$C10*5+'Benchmark Analysis'!$H10=R$1),'Benchmark Analysis'!$L10*(1+'Benchmark Analysis'!$C$110)^'Cash Flow'!R$1," ")</f>
        <v xml:space="preserve"> </v>
      </c>
      <c r="S14" s="8" t="str">
        <f>IF(OR('Benchmark Analysis'!$H10=S$1,'Benchmark Analysis'!$H10+'Benchmark Analysis'!$C10=S$1,'Benchmark Analysis'!$C10*2+'Benchmark Analysis'!$H10=S$1,'Benchmark Analysis'!$C10*3+'Benchmark Analysis'!$H10=S$1,'Benchmark Analysis'!$C10*4+'Benchmark Analysis'!$H10=S$1,'Benchmark Analysis'!$C10*5+'Benchmark Analysis'!$H10=S$1),'Benchmark Analysis'!$L10*(1+'Benchmark Analysis'!$C$110)^'Cash Flow'!S$1," ")</f>
        <v xml:space="preserve"> </v>
      </c>
      <c r="T14" s="8" t="str">
        <f>IF(OR('Benchmark Analysis'!$H10=T$1,'Benchmark Analysis'!$H10+'Benchmark Analysis'!$C10=T$1,'Benchmark Analysis'!$C10*2+'Benchmark Analysis'!$H10=T$1,'Benchmark Analysis'!$C10*3+'Benchmark Analysis'!$H10=T$1,'Benchmark Analysis'!$C10*4+'Benchmark Analysis'!$H10=T$1,'Benchmark Analysis'!$C10*5+'Benchmark Analysis'!$H10=T$1),'Benchmark Analysis'!$L10*(1+'Benchmark Analysis'!$C$110)^'Cash Flow'!T$1," ")</f>
        <v xml:space="preserve"> </v>
      </c>
      <c r="U14" s="8" t="str">
        <f>IF(OR('Benchmark Analysis'!$H10=U$1,'Benchmark Analysis'!$H10+'Benchmark Analysis'!$C10=U$1,'Benchmark Analysis'!$C10*2+'Benchmark Analysis'!$H10=U$1,'Benchmark Analysis'!$C10*3+'Benchmark Analysis'!$H10=U$1,'Benchmark Analysis'!$C10*4+'Benchmark Analysis'!$H10=U$1,'Benchmark Analysis'!$C10*5+'Benchmark Analysis'!$H10=U$1),'Benchmark Analysis'!$L10*(1+'Benchmark Analysis'!$C$110)^'Cash Flow'!U$1," ")</f>
        <v xml:space="preserve"> </v>
      </c>
      <c r="V14" s="8" t="str">
        <f>IF(OR('Benchmark Analysis'!$H10=V$1,'Benchmark Analysis'!$H10+'Benchmark Analysis'!$C10=V$1,'Benchmark Analysis'!$C10*2+'Benchmark Analysis'!$H10=V$1,'Benchmark Analysis'!$C10*3+'Benchmark Analysis'!$H10=V$1,'Benchmark Analysis'!$C10*4+'Benchmark Analysis'!$H10=V$1,'Benchmark Analysis'!$C10*5+'Benchmark Analysis'!$H10=V$1),'Benchmark Analysis'!$L10*(1+'Benchmark Analysis'!$C$110)^'Cash Flow'!V$1," ")</f>
        <v xml:space="preserve"> </v>
      </c>
      <c r="W14" s="8" t="str">
        <f>IF(OR('Benchmark Analysis'!$H10=W$1,'Benchmark Analysis'!$H10+'Benchmark Analysis'!$C10=W$1,'Benchmark Analysis'!$C10*2+'Benchmark Analysis'!$H10=W$1,'Benchmark Analysis'!$C10*3+'Benchmark Analysis'!$H10=W$1,'Benchmark Analysis'!$C10*4+'Benchmark Analysis'!$H10=W$1,'Benchmark Analysis'!$C10*5+'Benchmark Analysis'!$H10=W$1),'Benchmark Analysis'!$L10*(1+'Benchmark Analysis'!$C$110)^'Cash Flow'!W$1," ")</f>
        <v xml:space="preserve"> </v>
      </c>
      <c r="X14" s="8" t="str">
        <f>IF(OR('Benchmark Analysis'!$H10=X$1,'Benchmark Analysis'!$H10+'Benchmark Analysis'!$C10=X$1,'Benchmark Analysis'!$C10*2+'Benchmark Analysis'!$H10=X$1,'Benchmark Analysis'!$C10*3+'Benchmark Analysis'!$H10=X$1,'Benchmark Analysis'!$C10*4+'Benchmark Analysis'!$H10=X$1,'Benchmark Analysis'!$C10*5+'Benchmark Analysis'!$H10=X$1),'Benchmark Analysis'!$L10*(1+'Benchmark Analysis'!$C$110)^'Cash Flow'!X$1," ")</f>
        <v xml:space="preserve"> </v>
      </c>
      <c r="Y14" s="8" t="str">
        <f>IF(OR('Benchmark Analysis'!$H10=Y$1,'Benchmark Analysis'!$H10+'Benchmark Analysis'!$C10=Y$1,'Benchmark Analysis'!$C10*2+'Benchmark Analysis'!$H10=Y$1,'Benchmark Analysis'!$C10*3+'Benchmark Analysis'!$H10=Y$1,'Benchmark Analysis'!$C10*4+'Benchmark Analysis'!$H10=Y$1,'Benchmark Analysis'!$C10*5+'Benchmark Analysis'!$H10=Y$1),'Benchmark Analysis'!$L10*(1+'Benchmark Analysis'!$C$110)^'Cash Flow'!Y$1," ")</f>
        <v xml:space="preserve"> </v>
      </c>
      <c r="Z14" s="8" t="str">
        <f>IF(OR('Benchmark Analysis'!$H10=Z$1,'Benchmark Analysis'!$H10+'Benchmark Analysis'!$C10=Z$1,'Benchmark Analysis'!$C10*2+'Benchmark Analysis'!$H10=Z$1,'Benchmark Analysis'!$C10*3+'Benchmark Analysis'!$H10=Z$1,'Benchmark Analysis'!$C10*4+'Benchmark Analysis'!$H10=Z$1,'Benchmark Analysis'!$C10*5+'Benchmark Analysis'!$H10=Z$1),'Benchmark Analysis'!$L10*(1+'Benchmark Analysis'!$C$110)^'Cash Flow'!Z$1," ")</f>
        <v xml:space="preserve"> </v>
      </c>
      <c r="AA14" s="8" t="str">
        <f>IF(OR('Benchmark Analysis'!$H10=AA$1,'Benchmark Analysis'!$H10+'Benchmark Analysis'!$C10=AA$1,'Benchmark Analysis'!$C10*2+'Benchmark Analysis'!$H10=AA$1,'Benchmark Analysis'!$C10*3+'Benchmark Analysis'!$H10=AA$1,'Benchmark Analysis'!$C10*4+'Benchmark Analysis'!$H10=AA$1,'Benchmark Analysis'!$C10*5+'Benchmark Analysis'!$H10=AA$1),'Benchmark Analysis'!$L10*(1+'Benchmark Analysis'!$C$110)^'Cash Flow'!AA$1," ")</f>
        <v xml:space="preserve"> </v>
      </c>
      <c r="AB14" s="8" t="str">
        <f>IF(OR('Benchmark Analysis'!$H10=AB$1,'Benchmark Analysis'!$H10+'Benchmark Analysis'!$C10=AB$1,'Benchmark Analysis'!$C10*2+'Benchmark Analysis'!$H10=AB$1,'Benchmark Analysis'!$C10*3+'Benchmark Analysis'!$H10=AB$1,'Benchmark Analysis'!$C10*4+'Benchmark Analysis'!$H10=AB$1,'Benchmark Analysis'!$C10*5+'Benchmark Analysis'!$H10=AB$1),'Benchmark Analysis'!$L10*(1+'Benchmark Analysis'!$C$110)^'Cash Flow'!AB$1," ")</f>
        <v xml:space="preserve"> </v>
      </c>
      <c r="AC14" s="8" t="str">
        <f>IF(OR('Benchmark Analysis'!$H10=AC$1,'Benchmark Analysis'!$H10+'Benchmark Analysis'!$C10=AC$1,'Benchmark Analysis'!$C10*2+'Benchmark Analysis'!$H10=AC$1,'Benchmark Analysis'!$C10*3+'Benchmark Analysis'!$H10=AC$1,'Benchmark Analysis'!$C10*4+'Benchmark Analysis'!$H10=AC$1,'Benchmark Analysis'!$C10*5+'Benchmark Analysis'!$H10=AC$1),'Benchmark Analysis'!$L10*(1+'Benchmark Analysis'!$C$110)^'Cash Flow'!AC$1," ")</f>
        <v xml:space="preserve"> </v>
      </c>
      <c r="AD14" s="8" t="str">
        <f>IF(OR('Benchmark Analysis'!$H10=AD$1,'Benchmark Analysis'!$H10+'Benchmark Analysis'!$C10=AD$1,'Benchmark Analysis'!$C10*2+'Benchmark Analysis'!$H10=AD$1,'Benchmark Analysis'!$C10*3+'Benchmark Analysis'!$H10=AD$1,'Benchmark Analysis'!$C10*4+'Benchmark Analysis'!$H10=AD$1,'Benchmark Analysis'!$C10*5+'Benchmark Analysis'!$H10=AD$1),'Benchmark Analysis'!$L10*(1+'Benchmark Analysis'!$C$110)^'Cash Flow'!AD$1," ")</f>
        <v xml:space="preserve"> </v>
      </c>
      <c r="AE14" s="8" t="str">
        <f>IF(OR('Benchmark Analysis'!$H10=AE$1,'Benchmark Analysis'!$H10+'Benchmark Analysis'!$C10=AE$1,'Benchmark Analysis'!$C10*2+'Benchmark Analysis'!$H10=AE$1,'Benchmark Analysis'!$C10*3+'Benchmark Analysis'!$H10=AE$1,'Benchmark Analysis'!$C10*4+'Benchmark Analysis'!$H10=AE$1,'Benchmark Analysis'!$C10*5+'Benchmark Analysis'!$H10=AE$1),'Benchmark Analysis'!$L10*(1+'Benchmark Analysis'!$C$110)^'Cash Flow'!AE$1," ")</f>
        <v xml:space="preserve"> </v>
      </c>
      <c r="AF14" s="8" t="str">
        <f>IF(OR('Benchmark Analysis'!$H10=AF$1,'Benchmark Analysis'!$H10+'Benchmark Analysis'!$C10=AF$1,'Benchmark Analysis'!$C10*2+'Benchmark Analysis'!$H10=AF$1,'Benchmark Analysis'!$C10*3+'Benchmark Analysis'!$H10=AF$1,'Benchmark Analysis'!$C10*4+'Benchmark Analysis'!$H10=AF$1,'Benchmark Analysis'!$C10*5+'Benchmark Analysis'!$H10=AF$1),'Benchmark Analysis'!$L10*(1+'Benchmark Analysis'!$C$110)^'Cash Flow'!AF$1," ")</f>
        <v xml:space="preserve"> </v>
      </c>
      <c r="AG14" s="8" t="str">
        <f>IF(OR('Benchmark Analysis'!$H10=AG$1,'Benchmark Analysis'!$H10+'Benchmark Analysis'!$C10=AG$1,'Benchmark Analysis'!$C10*2+'Benchmark Analysis'!$H10=AG$1,'Benchmark Analysis'!$C10*3+'Benchmark Analysis'!$H10=AG$1,'Benchmark Analysis'!$C10*4+'Benchmark Analysis'!$H10=AG$1,'Benchmark Analysis'!$C10*5+'Benchmark Analysis'!$H10=AG$1),'Benchmark Analysis'!$L10*(1+'Benchmark Analysis'!$C$110)^'Cash Flow'!AG$1," ")</f>
        <v xml:space="preserve"> </v>
      </c>
    </row>
    <row r="15" spans="1:33" ht="22.5" x14ac:dyDescent="0.2">
      <c r="A15" s="80" t="str">
        <f>'Benchmark Analysis'!A11</f>
        <v>4B</v>
      </c>
      <c r="B15" s="66" t="str">
        <f>'Benchmark Analysis'!B11</f>
        <v>Wooden framed single glazed stained windows - church - 9 large windows</v>
      </c>
      <c r="C15" s="7"/>
      <c r="D15" s="8" t="str">
        <f>IF(OR('Benchmark Analysis'!$H11=D$1,'Benchmark Analysis'!$H11+'Benchmark Analysis'!$C11=D$1,'Benchmark Analysis'!$C11*2+'Benchmark Analysis'!$H11=D$1,'Benchmark Analysis'!$C11*3+'Benchmark Analysis'!$H11=D$1,'Benchmark Analysis'!$C11*4+'Benchmark Analysis'!$H11=D$1,'Benchmark Analysis'!$C11*5+'Benchmark Analysis'!$H11=D$1),'Benchmark Analysis'!$L11*(1+'Benchmark Analysis'!$C$110)^'Cash Flow'!D$1," ")</f>
        <v xml:space="preserve"> </v>
      </c>
      <c r="E15" s="8" t="str">
        <f>IF(OR('Benchmark Analysis'!$H11=E$1,'Benchmark Analysis'!$H11+'Benchmark Analysis'!$C11=E$1,'Benchmark Analysis'!$C11*2+'Benchmark Analysis'!$H11=E$1,'Benchmark Analysis'!$C11*3+'Benchmark Analysis'!$H11=E$1,'Benchmark Analysis'!$C11*4+'Benchmark Analysis'!$H11=E$1,'Benchmark Analysis'!$C11*5+'Benchmark Analysis'!$H11=E$1),'Benchmark Analysis'!$L11*(1+'Benchmark Analysis'!$C$110)^'Cash Flow'!E$1," ")</f>
        <v xml:space="preserve"> </v>
      </c>
      <c r="F15" s="8" t="str">
        <f>IF(OR('Benchmark Analysis'!$H11=F$1,'Benchmark Analysis'!$H11+'Benchmark Analysis'!$C11=F$1,'Benchmark Analysis'!$C11*2+'Benchmark Analysis'!$H11=F$1,'Benchmark Analysis'!$C11*3+'Benchmark Analysis'!$H11=F$1,'Benchmark Analysis'!$C11*4+'Benchmark Analysis'!$H11=F$1,'Benchmark Analysis'!$C11*5+'Benchmark Analysis'!$H11=F$1),'Benchmark Analysis'!$L11*(1+'Benchmark Analysis'!$C$110)^'Cash Flow'!F$1," ")</f>
        <v xml:space="preserve"> </v>
      </c>
      <c r="G15" s="8" t="str">
        <f>IF(OR('Benchmark Analysis'!$H11=G$1,'Benchmark Analysis'!$H11+'Benchmark Analysis'!$C11=G$1,'Benchmark Analysis'!$C11*2+'Benchmark Analysis'!$H11=G$1,'Benchmark Analysis'!$C11*3+'Benchmark Analysis'!$H11=G$1,'Benchmark Analysis'!$C11*4+'Benchmark Analysis'!$H11=G$1,'Benchmark Analysis'!$C11*5+'Benchmark Analysis'!$H11=G$1),'Benchmark Analysis'!$L11*(1+'Benchmark Analysis'!$C$110)^'Cash Flow'!G$1," ")</f>
        <v xml:space="preserve"> </v>
      </c>
      <c r="H15" s="8" t="str">
        <f>IF(OR('Benchmark Analysis'!$H11=H$1,'Benchmark Analysis'!$H11+'Benchmark Analysis'!$C11=H$1,'Benchmark Analysis'!$C11*2+'Benchmark Analysis'!$H11=H$1,'Benchmark Analysis'!$C11*3+'Benchmark Analysis'!$H11=H$1,'Benchmark Analysis'!$C11*4+'Benchmark Analysis'!$H11=H$1,'Benchmark Analysis'!$C11*5+'Benchmark Analysis'!$H11=H$1),'Benchmark Analysis'!$L11*(1+'Benchmark Analysis'!$C$110)^'Cash Flow'!H$1," ")</f>
        <v xml:space="preserve"> </v>
      </c>
      <c r="I15" s="8" t="str">
        <f>IF(OR('Benchmark Analysis'!$H11=I$1,'Benchmark Analysis'!$H11+'Benchmark Analysis'!$C11=I$1,'Benchmark Analysis'!$C11*2+'Benchmark Analysis'!$H11=I$1,'Benchmark Analysis'!$C11*3+'Benchmark Analysis'!$H11=I$1,'Benchmark Analysis'!$C11*4+'Benchmark Analysis'!$H11=I$1,'Benchmark Analysis'!$C11*5+'Benchmark Analysis'!$H11=I$1),'Benchmark Analysis'!$L11*(1+'Benchmark Analysis'!$C$110)^'Cash Flow'!I$1," ")</f>
        <v xml:space="preserve"> </v>
      </c>
      <c r="J15" s="8" t="str">
        <f>IF(OR('Benchmark Analysis'!$H11=J$1,'Benchmark Analysis'!$H11+'Benchmark Analysis'!$C11=J$1,'Benchmark Analysis'!$C11*2+'Benchmark Analysis'!$H11=J$1,'Benchmark Analysis'!$C11*3+'Benchmark Analysis'!$H11=J$1,'Benchmark Analysis'!$C11*4+'Benchmark Analysis'!$H11=J$1,'Benchmark Analysis'!$C11*5+'Benchmark Analysis'!$H11=J$1),'Benchmark Analysis'!$L11*(1+'Benchmark Analysis'!$C$110)^'Cash Flow'!J$1," ")</f>
        <v xml:space="preserve"> </v>
      </c>
      <c r="K15" s="8" t="str">
        <f>IF(OR('Benchmark Analysis'!$H11=K$1,'Benchmark Analysis'!$H11+'Benchmark Analysis'!$C11=K$1,'Benchmark Analysis'!$C11*2+'Benchmark Analysis'!$H11=K$1,'Benchmark Analysis'!$C11*3+'Benchmark Analysis'!$H11=K$1,'Benchmark Analysis'!$C11*4+'Benchmark Analysis'!$H11=K$1,'Benchmark Analysis'!$C11*5+'Benchmark Analysis'!$H11=K$1),'Benchmark Analysis'!$L11*(1+'Benchmark Analysis'!$C$110)^'Cash Flow'!K$1," ")</f>
        <v xml:space="preserve"> </v>
      </c>
      <c r="L15" s="8" t="str">
        <f>IF(OR('Benchmark Analysis'!$H11=L$1,'Benchmark Analysis'!$H11+'Benchmark Analysis'!$C11=L$1,'Benchmark Analysis'!$C11*2+'Benchmark Analysis'!$H11=L$1,'Benchmark Analysis'!$C11*3+'Benchmark Analysis'!$H11=L$1,'Benchmark Analysis'!$C11*4+'Benchmark Analysis'!$H11=L$1,'Benchmark Analysis'!$C11*5+'Benchmark Analysis'!$H11=L$1),'Benchmark Analysis'!$L11*(1+'Benchmark Analysis'!$C$110)^'Cash Flow'!L$1," ")</f>
        <v xml:space="preserve"> </v>
      </c>
      <c r="M15" s="8" t="str">
        <f>IF(OR('Benchmark Analysis'!$H11=M$1,'Benchmark Analysis'!$H11+'Benchmark Analysis'!$C11=M$1,'Benchmark Analysis'!$C11*2+'Benchmark Analysis'!$H11=M$1,'Benchmark Analysis'!$C11*3+'Benchmark Analysis'!$H11=M$1,'Benchmark Analysis'!$C11*4+'Benchmark Analysis'!$H11=M$1,'Benchmark Analysis'!$C11*5+'Benchmark Analysis'!$H11=M$1),'Benchmark Analysis'!$L11*(1+'Benchmark Analysis'!$C$110)^'Cash Flow'!M$1," ")</f>
        <v xml:space="preserve"> </v>
      </c>
      <c r="N15" s="8" t="str">
        <f>IF(OR('Benchmark Analysis'!$H11=N$1,'Benchmark Analysis'!$H11+'Benchmark Analysis'!$C11=N$1,'Benchmark Analysis'!$C11*2+'Benchmark Analysis'!$H11=N$1,'Benchmark Analysis'!$C11*3+'Benchmark Analysis'!$H11=N$1,'Benchmark Analysis'!$C11*4+'Benchmark Analysis'!$H11=N$1,'Benchmark Analysis'!$C11*5+'Benchmark Analysis'!$H11=N$1),'Benchmark Analysis'!$L11*(1+'Benchmark Analysis'!$C$110)^'Cash Flow'!N$1," ")</f>
        <v xml:space="preserve"> </v>
      </c>
      <c r="O15" s="8" t="str">
        <f>IF(OR('Benchmark Analysis'!$H11=O$1,'Benchmark Analysis'!$H11+'Benchmark Analysis'!$C11=O$1,'Benchmark Analysis'!$C11*2+'Benchmark Analysis'!$H11=O$1,'Benchmark Analysis'!$C11*3+'Benchmark Analysis'!$H11=O$1,'Benchmark Analysis'!$C11*4+'Benchmark Analysis'!$H11=O$1,'Benchmark Analysis'!$C11*5+'Benchmark Analysis'!$H11=O$1),'Benchmark Analysis'!$L11*(1+'Benchmark Analysis'!$C$110)^'Cash Flow'!O$1," ")</f>
        <v xml:space="preserve"> </v>
      </c>
      <c r="P15" s="8" t="str">
        <f>IF(OR('Benchmark Analysis'!$H11=P$1,'Benchmark Analysis'!$H11+'Benchmark Analysis'!$C11=P$1,'Benchmark Analysis'!$C11*2+'Benchmark Analysis'!$H11=P$1,'Benchmark Analysis'!$C11*3+'Benchmark Analysis'!$H11=P$1,'Benchmark Analysis'!$C11*4+'Benchmark Analysis'!$H11=P$1,'Benchmark Analysis'!$C11*5+'Benchmark Analysis'!$H11=P$1),'Benchmark Analysis'!$L11*(1+'Benchmark Analysis'!$C$110)^'Cash Flow'!P$1," ")</f>
        <v xml:space="preserve"> </v>
      </c>
      <c r="Q15" s="8" t="str">
        <f>IF(OR('Benchmark Analysis'!$H11=Q$1,'Benchmark Analysis'!$H11+'Benchmark Analysis'!$C11=Q$1,'Benchmark Analysis'!$C11*2+'Benchmark Analysis'!$H11=Q$1,'Benchmark Analysis'!$C11*3+'Benchmark Analysis'!$H11=Q$1,'Benchmark Analysis'!$C11*4+'Benchmark Analysis'!$H11=Q$1,'Benchmark Analysis'!$C11*5+'Benchmark Analysis'!$H11=Q$1),'Benchmark Analysis'!$L11*(1+'Benchmark Analysis'!$C$110)^'Cash Flow'!Q$1," ")</f>
        <v xml:space="preserve"> </v>
      </c>
      <c r="R15" s="8" t="str">
        <f>IF(OR('Benchmark Analysis'!$H11=R$1,'Benchmark Analysis'!$H11+'Benchmark Analysis'!$C11=R$1,'Benchmark Analysis'!$C11*2+'Benchmark Analysis'!$H11=R$1,'Benchmark Analysis'!$C11*3+'Benchmark Analysis'!$H11=R$1,'Benchmark Analysis'!$C11*4+'Benchmark Analysis'!$H11=R$1,'Benchmark Analysis'!$C11*5+'Benchmark Analysis'!$H11=R$1),'Benchmark Analysis'!$L11*(1+'Benchmark Analysis'!$C$110)^'Cash Flow'!R$1," ")</f>
        <v xml:space="preserve"> </v>
      </c>
      <c r="S15" s="8" t="str">
        <f>IF(OR('Benchmark Analysis'!$H11=S$1,'Benchmark Analysis'!$H11+'Benchmark Analysis'!$C11=S$1,'Benchmark Analysis'!$C11*2+'Benchmark Analysis'!$H11=S$1,'Benchmark Analysis'!$C11*3+'Benchmark Analysis'!$H11=S$1,'Benchmark Analysis'!$C11*4+'Benchmark Analysis'!$H11=S$1,'Benchmark Analysis'!$C11*5+'Benchmark Analysis'!$H11=S$1),'Benchmark Analysis'!$L11*(1+'Benchmark Analysis'!$C$110)^'Cash Flow'!S$1," ")</f>
        <v xml:space="preserve"> </v>
      </c>
      <c r="T15" s="8" t="str">
        <f>IF(OR('Benchmark Analysis'!$H11=T$1,'Benchmark Analysis'!$H11+'Benchmark Analysis'!$C11=T$1,'Benchmark Analysis'!$C11*2+'Benchmark Analysis'!$H11=T$1,'Benchmark Analysis'!$C11*3+'Benchmark Analysis'!$H11=T$1,'Benchmark Analysis'!$C11*4+'Benchmark Analysis'!$H11=T$1,'Benchmark Analysis'!$C11*5+'Benchmark Analysis'!$H11=T$1),'Benchmark Analysis'!$L11*(1+'Benchmark Analysis'!$C$110)^'Cash Flow'!T$1," ")</f>
        <v xml:space="preserve"> </v>
      </c>
      <c r="U15" s="8" t="str">
        <f>IF(OR('Benchmark Analysis'!$H11=U$1,'Benchmark Analysis'!$H11+'Benchmark Analysis'!$C11=U$1,'Benchmark Analysis'!$C11*2+'Benchmark Analysis'!$H11=U$1,'Benchmark Analysis'!$C11*3+'Benchmark Analysis'!$H11=U$1,'Benchmark Analysis'!$C11*4+'Benchmark Analysis'!$H11=U$1,'Benchmark Analysis'!$C11*5+'Benchmark Analysis'!$H11=U$1),'Benchmark Analysis'!$L11*(1+'Benchmark Analysis'!$C$110)^'Cash Flow'!U$1," ")</f>
        <v xml:space="preserve"> </v>
      </c>
      <c r="V15" s="8" t="str">
        <f>IF(OR('Benchmark Analysis'!$H11=V$1,'Benchmark Analysis'!$H11+'Benchmark Analysis'!$C11=V$1,'Benchmark Analysis'!$C11*2+'Benchmark Analysis'!$H11=V$1,'Benchmark Analysis'!$C11*3+'Benchmark Analysis'!$H11=V$1,'Benchmark Analysis'!$C11*4+'Benchmark Analysis'!$H11=V$1,'Benchmark Analysis'!$C11*5+'Benchmark Analysis'!$H11=V$1),'Benchmark Analysis'!$L11*(1+'Benchmark Analysis'!$C$110)^'Cash Flow'!V$1," ")</f>
        <v xml:space="preserve"> </v>
      </c>
      <c r="W15" s="8">
        <f>IF(OR('Benchmark Analysis'!$H11=W$1,'Benchmark Analysis'!$H11+'Benchmark Analysis'!$C11=W$1,'Benchmark Analysis'!$C11*2+'Benchmark Analysis'!$H11=W$1,'Benchmark Analysis'!$C11*3+'Benchmark Analysis'!$H11=W$1,'Benchmark Analysis'!$C11*4+'Benchmark Analysis'!$H11=W$1,'Benchmark Analysis'!$C11*5+'Benchmark Analysis'!$H11=W$1),'Benchmark Analysis'!$L11*(1+'Benchmark Analysis'!$C$110)^'Cash Flow'!W$1," ")</f>
        <v>267470.53127610375</v>
      </c>
      <c r="X15" s="8" t="str">
        <f>IF(OR('Benchmark Analysis'!$H11=X$1,'Benchmark Analysis'!$H11+'Benchmark Analysis'!$C11=X$1,'Benchmark Analysis'!$C11*2+'Benchmark Analysis'!$H11=X$1,'Benchmark Analysis'!$C11*3+'Benchmark Analysis'!$H11=X$1,'Benchmark Analysis'!$C11*4+'Benchmark Analysis'!$H11=X$1,'Benchmark Analysis'!$C11*5+'Benchmark Analysis'!$H11=X$1),'Benchmark Analysis'!$L11*(1+'Benchmark Analysis'!$C$110)^'Cash Flow'!X$1," ")</f>
        <v xml:space="preserve"> </v>
      </c>
      <c r="Y15" s="8" t="str">
        <f>IF(OR('Benchmark Analysis'!$H11=Y$1,'Benchmark Analysis'!$H11+'Benchmark Analysis'!$C11=Y$1,'Benchmark Analysis'!$C11*2+'Benchmark Analysis'!$H11=Y$1,'Benchmark Analysis'!$C11*3+'Benchmark Analysis'!$H11=Y$1,'Benchmark Analysis'!$C11*4+'Benchmark Analysis'!$H11=Y$1,'Benchmark Analysis'!$C11*5+'Benchmark Analysis'!$H11=Y$1),'Benchmark Analysis'!$L11*(1+'Benchmark Analysis'!$C$110)^'Cash Flow'!Y$1," ")</f>
        <v xml:space="preserve"> </v>
      </c>
      <c r="Z15" s="8" t="str">
        <f>IF(OR('Benchmark Analysis'!$H11=Z$1,'Benchmark Analysis'!$H11+'Benchmark Analysis'!$C11=Z$1,'Benchmark Analysis'!$C11*2+'Benchmark Analysis'!$H11=Z$1,'Benchmark Analysis'!$C11*3+'Benchmark Analysis'!$H11=Z$1,'Benchmark Analysis'!$C11*4+'Benchmark Analysis'!$H11=Z$1,'Benchmark Analysis'!$C11*5+'Benchmark Analysis'!$H11=Z$1),'Benchmark Analysis'!$L11*(1+'Benchmark Analysis'!$C$110)^'Cash Flow'!Z$1," ")</f>
        <v xml:space="preserve"> </v>
      </c>
      <c r="AA15" s="8" t="str">
        <f>IF(OR('Benchmark Analysis'!$H11=AA$1,'Benchmark Analysis'!$H11+'Benchmark Analysis'!$C11=AA$1,'Benchmark Analysis'!$C11*2+'Benchmark Analysis'!$H11=AA$1,'Benchmark Analysis'!$C11*3+'Benchmark Analysis'!$H11=AA$1,'Benchmark Analysis'!$C11*4+'Benchmark Analysis'!$H11=AA$1,'Benchmark Analysis'!$C11*5+'Benchmark Analysis'!$H11=AA$1),'Benchmark Analysis'!$L11*(1+'Benchmark Analysis'!$C$110)^'Cash Flow'!AA$1," ")</f>
        <v xml:space="preserve"> </v>
      </c>
      <c r="AB15" s="8" t="str">
        <f>IF(OR('Benchmark Analysis'!$H11=AB$1,'Benchmark Analysis'!$H11+'Benchmark Analysis'!$C11=AB$1,'Benchmark Analysis'!$C11*2+'Benchmark Analysis'!$H11=AB$1,'Benchmark Analysis'!$C11*3+'Benchmark Analysis'!$H11=AB$1,'Benchmark Analysis'!$C11*4+'Benchmark Analysis'!$H11=AB$1,'Benchmark Analysis'!$C11*5+'Benchmark Analysis'!$H11=AB$1),'Benchmark Analysis'!$L11*(1+'Benchmark Analysis'!$C$110)^'Cash Flow'!AB$1," ")</f>
        <v xml:space="preserve"> </v>
      </c>
      <c r="AC15" s="8" t="str">
        <f>IF(OR('Benchmark Analysis'!$H11=AC$1,'Benchmark Analysis'!$H11+'Benchmark Analysis'!$C11=AC$1,'Benchmark Analysis'!$C11*2+'Benchmark Analysis'!$H11=AC$1,'Benchmark Analysis'!$C11*3+'Benchmark Analysis'!$H11=AC$1,'Benchmark Analysis'!$C11*4+'Benchmark Analysis'!$H11=AC$1,'Benchmark Analysis'!$C11*5+'Benchmark Analysis'!$H11=AC$1),'Benchmark Analysis'!$L11*(1+'Benchmark Analysis'!$C$110)^'Cash Flow'!AC$1," ")</f>
        <v xml:space="preserve"> </v>
      </c>
      <c r="AD15" s="8" t="str">
        <f>IF(OR('Benchmark Analysis'!$H11=AD$1,'Benchmark Analysis'!$H11+'Benchmark Analysis'!$C11=AD$1,'Benchmark Analysis'!$C11*2+'Benchmark Analysis'!$H11=AD$1,'Benchmark Analysis'!$C11*3+'Benchmark Analysis'!$H11=AD$1,'Benchmark Analysis'!$C11*4+'Benchmark Analysis'!$H11=AD$1,'Benchmark Analysis'!$C11*5+'Benchmark Analysis'!$H11=AD$1),'Benchmark Analysis'!$L11*(1+'Benchmark Analysis'!$C$110)^'Cash Flow'!AD$1," ")</f>
        <v xml:space="preserve"> </v>
      </c>
      <c r="AE15" s="8" t="str">
        <f>IF(OR('Benchmark Analysis'!$H11=AE$1,'Benchmark Analysis'!$H11+'Benchmark Analysis'!$C11=AE$1,'Benchmark Analysis'!$C11*2+'Benchmark Analysis'!$H11=AE$1,'Benchmark Analysis'!$C11*3+'Benchmark Analysis'!$H11=AE$1,'Benchmark Analysis'!$C11*4+'Benchmark Analysis'!$H11=AE$1,'Benchmark Analysis'!$C11*5+'Benchmark Analysis'!$H11=AE$1),'Benchmark Analysis'!$L11*(1+'Benchmark Analysis'!$C$110)^'Cash Flow'!AE$1," ")</f>
        <v xml:space="preserve"> </v>
      </c>
      <c r="AF15" s="8" t="str">
        <f>IF(OR('Benchmark Analysis'!$H11=AF$1,'Benchmark Analysis'!$H11+'Benchmark Analysis'!$C11=AF$1,'Benchmark Analysis'!$C11*2+'Benchmark Analysis'!$H11=AF$1,'Benchmark Analysis'!$C11*3+'Benchmark Analysis'!$H11=AF$1,'Benchmark Analysis'!$C11*4+'Benchmark Analysis'!$H11=AF$1,'Benchmark Analysis'!$C11*5+'Benchmark Analysis'!$H11=AF$1),'Benchmark Analysis'!$L11*(1+'Benchmark Analysis'!$C$110)^'Cash Flow'!AF$1," ")</f>
        <v xml:space="preserve"> </v>
      </c>
      <c r="AG15" s="8" t="str">
        <f>IF(OR('Benchmark Analysis'!$H11=AG$1,'Benchmark Analysis'!$H11+'Benchmark Analysis'!$C11=AG$1,'Benchmark Analysis'!$C11*2+'Benchmark Analysis'!$H11=AG$1,'Benchmark Analysis'!$C11*3+'Benchmark Analysis'!$H11=AG$1,'Benchmark Analysis'!$C11*4+'Benchmark Analysis'!$H11=AG$1,'Benchmark Analysis'!$C11*5+'Benchmark Analysis'!$H11=AG$1),'Benchmark Analysis'!$L11*(1+'Benchmark Analysis'!$C$110)^'Cash Flow'!AG$1," ")</f>
        <v xml:space="preserve"> </v>
      </c>
    </row>
    <row r="16" spans="1:33" ht="22.5" x14ac:dyDescent="0.2">
      <c r="A16" s="80" t="str">
        <f>'Benchmark Analysis'!A12</f>
        <v>4C</v>
      </c>
      <c r="B16" s="66" t="str">
        <f>'Benchmark Analysis'!B12</f>
        <v>Wooden framed single glazed stained windows - church - 22 smaller windows</v>
      </c>
      <c r="C16" s="7"/>
      <c r="D16" s="8" t="str">
        <f>IF(OR('Benchmark Analysis'!$H12=D$1,'Benchmark Analysis'!$H12+'Benchmark Analysis'!$C12=D$1,'Benchmark Analysis'!$C12*2+'Benchmark Analysis'!$H12=D$1,'Benchmark Analysis'!$C12*3+'Benchmark Analysis'!$H12=D$1,'Benchmark Analysis'!$C12*4+'Benchmark Analysis'!$H12=D$1,'Benchmark Analysis'!$C12*5+'Benchmark Analysis'!$H12=D$1),'Benchmark Analysis'!$L12*(1+'Benchmark Analysis'!$C$110)^'Cash Flow'!D$1," ")</f>
        <v xml:space="preserve"> </v>
      </c>
      <c r="E16" s="8" t="str">
        <f>IF(OR('Benchmark Analysis'!$H12=E$1,'Benchmark Analysis'!$H12+'Benchmark Analysis'!$C12=E$1,'Benchmark Analysis'!$C12*2+'Benchmark Analysis'!$H12=E$1,'Benchmark Analysis'!$C12*3+'Benchmark Analysis'!$H12=E$1,'Benchmark Analysis'!$C12*4+'Benchmark Analysis'!$H12=E$1,'Benchmark Analysis'!$C12*5+'Benchmark Analysis'!$H12=E$1),'Benchmark Analysis'!$L12*(1+'Benchmark Analysis'!$C$110)^'Cash Flow'!E$1," ")</f>
        <v xml:space="preserve"> </v>
      </c>
      <c r="F16" s="8" t="str">
        <f>IF(OR('Benchmark Analysis'!$H12=F$1,'Benchmark Analysis'!$H12+'Benchmark Analysis'!$C12=F$1,'Benchmark Analysis'!$C12*2+'Benchmark Analysis'!$H12=F$1,'Benchmark Analysis'!$C12*3+'Benchmark Analysis'!$H12=F$1,'Benchmark Analysis'!$C12*4+'Benchmark Analysis'!$H12=F$1,'Benchmark Analysis'!$C12*5+'Benchmark Analysis'!$H12=F$1),'Benchmark Analysis'!$L12*(1+'Benchmark Analysis'!$C$110)^'Cash Flow'!F$1," ")</f>
        <v xml:space="preserve"> </v>
      </c>
      <c r="G16" s="8" t="str">
        <f>IF(OR('Benchmark Analysis'!$H12=G$1,'Benchmark Analysis'!$H12+'Benchmark Analysis'!$C12=G$1,'Benchmark Analysis'!$C12*2+'Benchmark Analysis'!$H12=G$1,'Benchmark Analysis'!$C12*3+'Benchmark Analysis'!$H12=G$1,'Benchmark Analysis'!$C12*4+'Benchmark Analysis'!$H12=G$1,'Benchmark Analysis'!$C12*5+'Benchmark Analysis'!$H12=G$1),'Benchmark Analysis'!$L12*(1+'Benchmark Analysis'!$C$110)^'Cash Flow'!G$1," ")</f>
        <v xml:space="preserve"> </v>
      </c>
      <c r="H16" s="8" t="str">
        <f>IF(OR('Benchmark Analysis'!$H12=H$1,'Benchmark Analysis'!$H12+'Benchmark Analysis'!$C12=H$1,'Benchmark Analysis'!$C12*2+'Benchmark Analysis'!$H12=H$1,'Benchmark Analysis'!$C12*3+'Benchmark Analysis'!$H12=H$1,'Benchmark Analysis'!$C12*4+'Benchmark Analysis'!$H12=H$1,'Benchmark Analysis'!$C12*5+'Benchmark Analysis'!$H12=H$1),'Benchmark Analysis'!$L12*(1+'Benchmark Analysis'!$C$110)^'Cash Flow'!H$1," ")</f>
        <v xml:space="preserve"> </v>
      </c>
      <c r="I16" s="8" t="str">
        <f>IF(OR('Benchmark Analysis'!$H12=I$1,'Benchmark Analysis'!$H12+'Benchmark Analysis'!$C12=I$1,'Benchmark Analysis'!$C12*2+'Benchmark Analysis'!$H12=I$1,'Benchmark Analysis'!$C12*3+'Benchmark Analysis'!$H12=I$1,'Benchmark Analysis'!$C12*4+'Benchmark Analysis'!$H12=I$1,'Benchmark Analysis'!$C12*5+'Benchmark Analysis'!$H12=I$1),'Benchmark Analysis'!$L12*(1+'Benchmark Analysis'!$C$110)^'Cash Flow'!I$1," ")</f>
        <v xml:space="preserve"> </v>
      </c>
      <c r="J16" s="8" t="str">
        <f>IF(OR('Benchmark Analysis'!$H12=J$1,'Benchmark Analysis'!$H12+'Benchmark Analysis'!$C12=J$1,'Benchmark Analysis'!$C12*2+'Benchmark Analysis'!$H12=J$1,'Benchmark Analysis'!$C12*3+'Benchmark Analysis'!$H12=J$1,'Benchmark Analysis'!$C12*4+'Benchmark Analysis'!$H12=J$1,'Benchmark Analysis'!$C12*5+'Benchmark Analysis'!$H12=J$1),'Benchmark Analysis'!$L12*(1+'Benchmark Analysis'!$C$110)^'Cash Flow'!J$1," ")</f>
        <v xml:space="preserve"> </v>
      </c>
      <c r="K16" s="8" t="str">
        <f>IF(OR('Benchmark Analysis'!$H12=K$1,'Benchmark Analysis'!$H12+'Benchmark Analysis'!$C12=K$1,'Benchmark Analysis'!$C12*2+'Benchmark Analysis'!$H12=K$1,'Benchmark Analysis'!$C12*3+'Benchmark Analysis'!$H12=K$1,'Benchmark Analysis'!$C12*4+'Benchmark Analysis'!$H12=K$1,'Benchmark Analysis'!$C12*5+'Benchmark Analysis'!$H12=K$1),'Benchmark Analysis'!$L12*(1+'Benchmark Analysis'!$C$110)^'Cash Flow'!K$1," ")</f>
        <v xml:space="preserve"> </v>
      </c>
      <c r="L16" s="8" t="str">
        <f>IF(OR('Benchmark Analysis'!$H12=L$1,'Benchmark Analysis'!$H12+'Benchmark Analysis'!$C12=L$1,'Benchmark Analysis'!$C12*2+'Benchmark Analysis'!$H12=L$1,'Benchmark Analysis'!$C12*3+'Benchmark Analysis'!$H12=L$1,'Benchmark Analysis'!$C12*4+'Benchmark Analysis'!$H12=L$1,'Benchmark Analysis'!$C12*5+'Benchmark Analysis'!$H12=L$1),'Benchmark Analysis'!$L12*(1+'Benchmark Analysis'!$C$110)^'Cash Flow'!L$1," ")</f>
        <v xml:space="preserve"> </v>
      </c>
      <c r="M16" s="8" t="str">
        <f>IF(OR('Benchmark Analysis'!$H12=M$1,'Benchmark Analysis'!$H12+'Benchmark Analysis'!$C12=M$1,'Benchmark Analysis'!$C12*2+'Benchmark Analysis'!$H12=M$1,'Benchmark Analysis'!$C12*3+'Benchmark Analysis'!$H12=M$1,'Benchmark Analysis'!$C12*4+'Benchmark Analysis'!$H12=M$1,'Benchmark Analysis'!$C12*5+'Benchmark Analysis'!$H12=M$1),'Benchmark Analysis'!$L12*(1+'Benchmark Analysis'!$C$110)^'Cash Flow'!M$1," ")</f>
        <v xml:space="preserve"> </v>
      </c>
      <c r="N16" s="8" t="str">
        <f>IF(OR('Benchmark Analysis'!$H12=N$1,'Benchmark Analysis'!$H12+'Benchmark Analysis'!$C12=N$1,'Benchmark Analysis'!$C12*2+'Benchmark Analysis'!$H12=N$1,'Benchmark Analysis'!$C12*3+'Benchmark Analysis'!$H12=N$1,'Benchmark Analysis'!$C12*4+'Benchmark Analysis'!$H12=N$1,'Benchmark Analysis'!$C12*5+'Benchmark Analysis'!$H12=N$1),'Benchmark Analysis'!$L12*(1+'Benchmark Analysis'!$C$110)^'Cash Flow'!N$1," ")</f>
        <v xml:space="preserve"> </v>
      </c>
      <c r="O16" s="8" t="str">
        <f>IF(OR('Benchmark Analysis'!$H12=O$1,'Benchmark Analysis'!$H12+'Benchmark Analysis'!$C12=O$1,'Benchmark Analysis'!$C12*2+'Benchmark Analysis'!$H12=O$1,'Benchmark Analysis'!$C12*3+'Benchmark Analysis'!$H12=O$1,'Benchmark Analysis'!$C12*4+'Benchmark Analysis'!$H12=O$1,'Benchmark Analysis'!$C12*5+'Benchmark Analysis'!$H12=O$1),'Benchmark Analysis'!$L12*(1+'Benchmark Analysis'!$C$110)^'Cash Flow'!O$1," ")</f>
        <v xml:space="preserve"> </v>
      </c>
      <c r="P16" s="8" t="str">
        <f>IF(OR('Benchmark Analysis'!$H12=P$1,'Benchmark Analysis'!$H12+'Benchmark Analysis'!$C12=P$1,'Benchmark Analysis'!$C12*2+'Benchmark Analysis'!$H12=P$1,'Benchmark Analysis'!$C12*3+'Benchmark Analysis'!$H12=P$1,'Benchmark Analysis'!$C12*4+'Benchmark Analysis'!$H12=P$1,'Benchmark Analysis'!$C12*5+'Benchmark Analysis'!$H12=P$1),'Benchmark Analysis'!$L12*(1+'Benchmark Analysis'!$C$110)^'Cash Flow'!P$1," ")</f>
        <v xml:space="preserve"> </v>
      </c>
      <c r="Q16" s="8" t="str">
        <f>IF(OR('Benchmark Analysis'!$H12=Q$1,'Benchmark Analysis'!$H12+'Benchmark Analysis'!$C12=Q$1,'Benchmark Analysis'!$C12*2+'Benchmark Analysis'!$H12=Q$1,'Benchmark Analysis'!$C12*3+'Benchmark Analysis'!$H12=Q$1,'Benchmark Analysis'!$C12*4+'Benchmark Analysis'!$H12=Q$1,'Benchmark Analysis'!$C12*5+'Benchmark Analysis'!$H12=Q$1),'Benchmark Analysis'!$L12*(1+'Benchmark Analysis'!$C$110)^'Cash Flow'!Q$1," ")</f>
        <v xml:space="preserve"> </v>
      </c>
      <c r="R16" s="8" t="str">
        <f>IF(OR('Benchmark Analysis'!$H12=R$1,'Benchmark Analysis'!$H12+'Benchmark Analysis'!$C12=R$1,'Benchmark Analysis'!$C12*2+'Benchmark Analysis'!$H12=R$1,'Benchmark Analysis'!$C12*3+'Benchmark Analysis'!$H12=R$1,'Benchmark Analysis'!$C12*4+'Benchmark Analysis'!$H12=R$1,'Benchmark Analysis'!$C12*5+'Benchmark Analysis'!$H12=R$1),'Benchmark Analysis'!$L12*(1+'Benchmark Analysis'!$C$110)^'Cash Flow'!R$1," ")</f>
        <v xml:space="preserve"> </v>
      </c>
      <c r="S16" s="8" t="str">
        <f>IF(OR('Benchmark Analysis'!$H12=S$1,'Benchmark Analysis'!$H12+'Benchmark Analysis'!$C12=S$1,'Benchmark Analysis'!$C12*2+'Benchmark Analysis'!$H12=S$1,'Benchmark Analysis'!$C12*3+'Benchmark Analysis'!$H12=S$1,'Benchmark Analysis'!$C12*4+'Benchmark Analysis'!$H12=S$1,'Benchmark Analysis'!$C12*5+'Benchmark Analysis'!$H12=S$1),'Benchmark Analysis'!$L12*(1+'Benchmark Analysis'!$C$110)^'Cash Flow'!S$1," ")</f>
        <v xml:space="preserve"> </v>
      </c>
      <c r="T16" s="8" t="str">
        <f>IF(OR('Benchmark Analysis'!$H12=T$1,'Benchmark Analysis'!$H12+'Benchmark Analysis'!$C12=T$1,'Benchmark Analysis'!$C12*2+'Benchmark Analysis'!$H12=T$1,'Benchmark Analysis'!$C12*3+'Benchmark Analysis'!$H12=T$1,'Benchmark Analysis'!$C12*4+'Benchmark Analysis'!$H12=T$1,'Benchmark Analysis'!$C12*5+'Benchmark Analysis'!$H12=T$1),'Benchmark Analysis'!$L12*(1+'Benchmark Analysis'!$C$110)^'Cash Flow'!T$1," ")</f>
        <v xml:space="preserve"> </v>
      </c>
      <c r="U16" s="8" t="str">
        <f>IF(OR('Benchmark Analysis'!$H12=U$1,'Benchmark Analysis'!$H12+'Benchmark Analysis'!$C12=U$1,'Benchmark Analysis'!$C12*2+'Benchmark Analysis'!$H12=U$1,'Benchmark Analysis'!$C12*3+'Benchmark Analysis'!$H12=U$1,'Benchmark Analysis'!$C12*4+'Benchmark Analysis'!$H12=U$1,'Benchmark Analysis'!$C12*5+'Benchmark Analysis'!$H12=U$1),'Benchmark Analysis'!$L12*(1+'Benchmark Analysis'!$C$110)^'Cash Flow'!U$1," ")</f>
        <v xml:space="preserve"> </v>
      </c>
      <c r="V16" s="8" t="str">
        <f>IF(OR('Benchmark Analysis'!$H12=V$1,'Benchmark Analysis'!$H12+'Benchmark Analysis'!$C12=V$1,'Benchmark Analysis'!$C12*2+'Benchmark Analysis'!$H12=V$1,'Benchmark Analysis'!$C12*3+'Benchmark Analysis'!$H12=V$1,'Benchmark Analysis'!$C12*4+'Benchmark Analysis'!$H12=V$1,'Benchmark Analysis'!$C12*5+'Benchmark Analysis'!$H12=V$1),'Benchmark Analysis'!$L12*(1+'Benchmark Analysis'!$C$110)^'Cash Flow'!V$1," ")</f>
        <v xml:space="preserve"> </v>
      </c>
      <c r="W16" s="8">
        <f>IF(OR('Benchmark Analysis'!$H12=W$1,'Benchmark Analysis'!$H12+'Benchmark Analysis'!$C12=W$1,'Benchmark Analysis'!$C12*2+'Benchmark Analysis'!$H12=W$1,'Benchmark Analysis'!$C12*3+'Benchmark Analysis'!$H12=W$1,'Benchmark Analysis'!$C12*4+'Benchmark Analysis'!$H12=W$1,'Benchmark Analysis'!$C12*5+'Benchmark Analysis'!$H12=W$1),'Benchmark Analysis'!$L12*(1+'Benchmark Analysis'!$C$110)^'Cash Flow'!W$1," ")</f>
        <v>228835.89898066656</v>
      </c>
      <c r="X16" s="8" t="str">
        <f>IF(OR('Benchmark Analysis'!$H12=X$1,'Benchmark Analysis'!$H12+'Benchmark Analysis'!$C12=X$1,'Benchmark Analysis'!$C12*2+'Benchmark Analysis'!$H12=X$1,'Benchmark Analysis'!$C12*3+'Benchmark Analysis'!$H12=X$1,'Benchmark Analysis'!$C12*4+'Benchmark Analysis'!$H12=X$1,'Benchmark Analysis'!$C12*5+'Benchmark Analysis'!$H12=X$1),'Benchmark Analysis'!$L12*(1+'Benchmark Analysis'!$C$110)^'Cash Flow'!X$1," ")</f>
        <v xml:space="preserve"> </v>
      </c>
      <c r="Y16" s="8" t="str">
        <f>IF(OR('Benchmark Analysis'!$H12=Y$1,'Benchmark Analysis'!$H12+'Benchmark Analysis'!$C12=Y$1,'Benchmark Analysis'!$C12*2+'Benchmark Analysis'!$H12=Y$1,'Benchmark Analysis'!$C12*3+'Benchmark Analysis'!$H12=Y$1,'Benchmark Analysis'!$C12*4+'Benchmark Analysis'!$H12=Y$1,'Benchmark Analysis'!$C12*5+'Benchmark Analysis'!$H12=Y$1),'Benchmark Analysis'!$L12*(1+'Benchmark Analysis'!$C$110)^'Cash Flow'!Y$1," ")</f>
        <v xml:space="preserve"> </v>
      </c>
      <c r="Z16" s="8" t="str">
        <f>IF(OR('Benchmark Analysis'!$H12=Z$1,'Benchmark Analysis'!$H12+'Benchmark Analysis'!$C12=Z$1,'Benchmark Analysis'!$C12*2+'Benchmark Analysis'!$H12=Z$1,'Benchmark Analysis'!$C12*3+'Benchmark Analysis'!$H12=Z$1,'Benchmark Analysis'!$C12*4+'Benchmark Analysis'!$H12=Z$1,'Benchmark Analysis'!$C12*5+'Benchmark Analysis'!$H12=Z$1),'Benchmark Analysis'!$L12*(1+'Benchmark Analysis'!$C$110)^'Cash Flow'!Z$1," ")</f>
        <v xml:space="preserve"> </v>
      </c>
      <c r="AA16" s="8" t="str">
        <f>IF(OR('Benchmark Analysis'!$H12=AA$1,'Benchmark Analysis'!$H12+'Benchmark Analysis'!$C12=AA$1,'Benchmark Analysis'!$C12*2+'Benchmark Analysis'!$H12=AA$1,'Benchmark Analysis'!$C12*3+'Benchmark Analysis'!$H12=AA$1,'Benchmark Analysis'!$C12*4+'Benchmark Analysis'!$H12=AA$1,'Benchmark Analysis'!$C12*5+'Benchmark Analysis'!$H12=AA$1),'Benchmark Analysis'!$L12*(1+'Benchmark Analysis'!$C$110)^'Cash Flow'!AA$1," ")</f>
        <v xml:space="preserve"> </v>
      </c>
      <c r="AB16" s="8" t="str">
        <f>IF(OR('Benchmark Analysis'!$H12=AB$1,'Benchmark Analysis'!$H12+'Benchmark Analysis'!$C12=AB$1,'Benchmark Analysis'!$C12*2+'Benchmark Analysis'!$H12=AB$1,'Benchmark Analysis'!$C12*3+'Benchmark Analysis'!$H12=AB$1,'Benchmark Analysis'!$C12*4+'Benchmark Analysis'!$H12=AB$1,'Benchmark Analysis'!$C12*5+'Benchmark Analysis'!$H12=AB$1),'Benchmark Analysis'!$L12*(1+'Benchmark Analysis'!$C$110)^'Cash Flow'!AB$1," ")</f>
        <v xml:space="preserve"> </v>
      </c>
      <c r="AC16" s="8" t="str">
        <f>IF(OR('Benchmark Analysis'!$H12=AC$1,'Benchmark Analysis'!$H12+'Benchmark Analysis'!$C12=AC$1,'Benchmark Analysis'!$C12*2+'Benchmark Analysis'!$H12=AC$1,'Benchmark Analysis'!$C12*3+'Benchmark Analysis'!$H12=AC$1,'Benchmark Analysis'!$C12*4+'Benchmark Analysis'!$H12=AC$1,'Benchmark Analysis'!$C12*5+'Benchmark Analysis'!$H12=AC$1),'Benchmark Analysis'!$L12*(1+'Benchmark Analysis'!$C$110)^'Cash Flow'!AC$1," ")</f>
        <v xml:space="preserve"> </v>
      </c>
      <c r="AD16" s="8" t="str">
        <f>IF(OR('Benchmark Analysis'!$H12=AD$1,'Benchmark Analysis'!$H12+'Benchmark Analysis'!$C12=AD$1,'Benchmark Analysis'!$C12*2+'Benchmark Analysis'!$H12=AD$1,'Benchmark Analysis'!$C12*3+'Benchmark Analysis'!$H12=AD$1,'Benchmark Analysis'!$C12*4+'Benchmark Analysis'!$H12=AD$1,'Benchmark Analysis'!$C12*5+'Benchmark Analysis'!$H12=AD$1),'Benchmark Analysis'!$L12*(1+'Benchmark Analysis'!$C$110)^'Cash Flow'!AD$1," ")</f>
        <v xml:space="preserve"> </v>
      </c>
      <c r="AE16" s="8" t="str">
        <f>IF(OR('Benchmark Analysis'!$H12=AE$1,'Benchmark Analysis'!$H12+'Benchmark Analysis'!$C12=AE$1,'Benchmark Analysis'!$C12*2+'Benchmark Analysis'!$H12=AE$1,'Benchmark Analysis'!$C12*3+'Benchmark Analysis'!$H12=AE$1,'Benchmark Analysis'!$C12*4+'Benchmark Analysis'!$H12=AE$1,'Benchmark Analysis'!$C12*5+'Benchmark Analysis'!$H12=AE$1),'Benchmark Analysis'!$L12*(1+'Benchmark Analysis'!$C$110)^'Cash Flow'!AE$1," ")</f>
        <v xml:space="preserve"> </v>
      </c>
      <c r="AF16" s="8" t="str">
        <f>IF(OR('Benchmark Analysis'!$H12=AF$1,'Benchmark Analysis'!$H12+'Benchmark Analysis'!$C12=AF$1,'Benchmark Analysis'!$C12*2+'Benchmark Analysis'!$H12=AF$1,'Benchmark Analysis'!$C12*3+'Benchmark Analysis'!$H12=AF$1,'Benchmark Analysis'!$C12*4+'Benchmark Analysis'!$H12=AF$1,'Benchmark Analysis'!$C12*5+'Benchmark Analysis'!$H12=AF$1),'Benchmark Analysis'!$L12*(1+'Benchmark Analysis'!$C$110)^'Cash Flow'!AF$1," ")</f>
        <v xml:space="preserve"> </v>
      </c>
      <c r="AG16" s="8" t="str">
        <f>IF(OR('Benchmark Analysis'!$H12=AG$1,'Benchmark Analysis'!$H12+'Benchmark Analysis'!$C12=AG$1,'Benchmark Analysis'!$C12*2+'Benchmark Analysis'!$H12=AG$1,'Benchmark Analysis'!$C12*3+'Benchmark Analysis'!$H12=AG$1,'Benchmark Analysis'!$C12*4+'Benchmark Analysis'!$H12=AG$1,'Benchmark Analysis'!$C12*5+'Benchmark Analysis'!$H12=AG$1),'Benchmark Analysis'!$L12*(1+'Benchmark Analysis'!$C$110)^'Cash Flow'!AG$1," ")</f>
        <v xml:space="preserve"> </v>
      </c>
    </row>
    <row r="17" spans="1:33" ht="22.5" x14ac:dyDescent="0.2">
      <c r="A17" s="80" t="str">
        <f>'Benchmark Analysis'!A13</f>
        <v>4D</v>
      </c>
      <c r="B17" s="66" t="str">
        <f>'Benchmark Analysis'!B13</f>
        <v>Vinyl framed double glazed windows - daycare, office &amp; fireside room - 24 windows</v>
      </c>
      <c r="C17" s="7"/>
      <c r="D17" s="8" t="str">
        <f>IF(OR('Benchmark Analysis'!$H13=D$1,'Benchmark Analysis'!$H13+'Benchmark Analysis'!$C13=D$1,'Benchmark Analysis'!$C13*2+'Benchmark Analysis'!$H13=D$1,'Benchmark Analysis'!$C13*3+'Benchmark Analysis'!$H13=D$1,'Benchmark Analysis'!$C13*4+'Benchmark Analysis'!$H13=D$1,'Benchmark Analysis'!$C13*5+'Benchmark Analysis'!$H13=D$1),'Benchmark Analysis'!$L13*(1+'Benchmark Analysis'!$C$110)^'Cash Flow'!D$1," ")</f>
        <v xml:space="preserve"> </v>
      </c>
      <c r="E17" s="8" t="str">
        <f>IF(OR('Benchmark Analysis'!$H13=E$1,'Benchmark Analysis'!$H13+'Benchmark Analysis'!$C13=E$1,'Benchmark Analysis'!$C13*2+'Benchmark Analysis'!$H13=E$1,'Benchmark Analysis'!$C13*3+'Benchmark Analysis'!$H13=E$1,'Benchmark Analysis'!$C13*4+'Benchmark Analysis'!$H13=E$1,'Benchmark Analysis'!$C13*5+'Benchmark Analysis'!$H13=E$1),'Benchmark Analysis'!$L13*(1+'Benchmark Analysis'!$C$110)^'Cash Flow'!E$1," ")</f>
        <v xml:space="preserve"> </v>
      </c>
      <c r="F17" s="8" t="str">
        <f>IF(OR('Benchmark Analysis'!$H13=F$1,'Benchmark Analysis'!$H13+'Benchmark Analysis'!$C13=F$1,'Benchmark Analysis'!$C13*2+'Benchmark Analysis'!$H13=F$1,'Benchmark Analysis'!$C13*3+'Benchmark Analysis'!$H13=F$1,'Benchmark Analysis'!$C13*4+'Benchmark Analysis'!$H13=F$1,'Benchmark Analysis'!$C13*5+'Benchmark Analysis'!$H13=F$1),'Benchmark Analysis'!$L13*(1+'Benchmark Analysis'!$C$110)^'Cash Flow'!F$1," ")</f>
        <v xml:space="preserve"> </v>
      </c>
      <c r="G17" s="8" t="str">
        <f>IF(OR('Benchmark Analysis'!$H13=G$1,'Benchmark Analysis'!$H13+'Benchmark Analysis'!$C13=G$1,'Benchmark Analysis'!$C13*2+'Benchmark Analysis'!$H13=G$1,'Benchmark Analysis'!$C13*3+'Benchmark Analysis'!$H13=G$1,'Benchmark Analysis'!$C13*4+'Benchmark Analysis'!$H13=G$1,'Benchmark Analysis'!$C13*5+'Benchmark Analysis'!$H13=G$1),'Benchmark Analysis'!$L13*(1+'Benchmark Analysis'!$C$110)^'Cash Flow'!G$1," ")</f>
        <v xml:space="preserve"> </v>
      </c>
      <c r="H17" s="8" t="str">
        <f>IF(OR('Benchmark Analysis'!$H13=H$1,'Benchmark Analysis'!$H13+'Benchmark Analysis'!$C13=H$1,'Benchmark Analysis'!$C13*2+'Benchmark Analysis'!$H13=H$1,'Benchmark Analysis'!$C13*3+'Benchmark Analysis'!$H13=H$1,'Benchmark Analysis'!$C13*4+'Benchmark Analysis'!$H13=H$1,'Benchmark Analysis'!$C13*5+'Benchmark Analysis'!$H13=H$1),'Benchmark Analysis'!$L13*(1+'Benchmark Analysis'!$C$110)^'Cash Flow'!H$1," ")</f>
        <v xml:space="preserve"> </v>
      </c>
      <c r="I17" s="8" t="str">
        <f>IF(OR('Benchmark Analysis'!$H13=I$1,'Benchmark Analysis'!$H13+'Benchmark Analysis'!$C13=I$1,'Benchmark Analysis'!$C13*2+'Benchmark Analysis'!$H13=I$1,'Benchmark Analysis'!$C13*3+'Benchmark Analysis'!$H13=I$1,'Benchmark Analysis'!$C13*4+'Benchmark Analysis'!$H13=I$1,'Benchmark Analysis'!$C13*5+'Benchmark Analysis'!$H13=I$1),'Benchmark Analysis'!$L13*(1+'Benchmark Analysis'!$C$110)^'Cash Flow'!I$1," ")</f>
        <v xml:space="preserve"> </v>
      </c>
      <c r="J17" s="8" t="str">
        <f>IF(OR('Benchmark Analysis'!$H13=J$1,'Benchmark Analysis'!$H13+'Benchmark Analysis'!$C13=J$1,'Benchmark Analysis'!$C13*2+'Benchmark Analysis'!$H13=J$1,'Benchmark Analysis'!$C13*3+'Benchmark Analysis'!$H13=J$1,'Benchmark Analysis'!$C13*4+'Benchmark Analysis'!$H13=J$1,'Benchmark Analysis'!$C13*5+'Benchmark Analysis'!$H13=J$1),'Benchmark Analysis'!$L13*(1+'Benchmark Analysis'!$C$110)^'Cash Flow'!J$1," ")</f>
        <v xml:space="preserve"> </v>
      </c>
      <c r="K17" s="8" t="str">
        <f>IF(OR('Benchmark Analysis'!$H13=K$1,'Benchmark Analysis'!$H13+'Benchmark Analysis'!$C13=K$1,'Benchmark Analysis'!$C13*2+'Benchmark Analysis'!$H13=K$1,'Benchmark Analysis'!$C13*3+'Benchmark Analysis'!$H13=K$1,'Benchmark Analysis'!$C13*4+'Benchmark Analysis'!$H13=K$1,'Benchmark Analysis'!$C13*5+'Benchmark Analysis'!$H13=K$1),'Benchmark Analysis'!$L13*(1+'Benchmark Analysis'!$C$110)^'Cash Flow'!K$1," ")</f>
        <v xml:space="preserve"> </v>
      </c>
      <c r="L17" s="8" t="str">
        <f>IF(OR('Benchmark Analysis'!$H13=L$1,'Benchmark Analysis'!$H13+'Benchmark Analysis'!$C13=L$1,'Benchmark Analysis'!$C13*2+'Benchmark Analysis'!$H13=L$1,'Benchmark Analysis'!$C13*3+'Benchmark Analysis'!$H13=L$1,'Benchmark Analysis'!$C13*4+'Benchmark Analysis'!$H13=L$1,'Benchmark Analysis'!$C13*5+'Benchmark Analysis'!$H13=L$1),'Benchmark Analysis'!$L13*(1+'Benchmark Analysis'!$C$110)^'Cash Flow'!L$1," ")</f>
        <v xml:space="preserve"> </v>
      </c>
      <c r="M17" s="8" t="str">
        <f>IF(OR('Benchmark Analysis'!$H13=M$1,'Benchmark Analysis'!$H13+'Benchmark Analysis'!$C13=M$1,'Benchmark Analysis'!$C13*2+'Benchmark Analysis'!$H13=M$1,'Benchmark Analysis'!$C13*3+'Benchmark Analysis'!$H13=M$1,'Benchmark Analysis'!$C13*4+'Benchmark Analysis'!$H13=M$1,'Benchmark Analysis'!$C13*5+'Benchmark Analysis'!$H13=M$1),'Benchmark Analysis'!$L13*(1+'Benchmark Analysis'!$C$110)^'Cash Flow'!M$1," ")</f>
        <v xml:space="preserve"> </v>
      </c>
      <c r="N17" s="8" t="str">
        <f>IF(OR('Benchmark Analysis'!$H13=N$1,'Benchmark Analysis'!$H13+'Benchmark Analysis'!$C13=N$1,'Benchmark Analysis'!$C13*2+'Benchmark Analysis'!$H13=N$1,'Benchmark Analysis'!$C13*3+'Benchmark Analysis'!$H13=N$1,'Benchmark Analysis'!$C13*4+'Benchmark Analysis'!$H13=N$1,'Benchmark Analysis'!$C13*5+'Benchmark Analysis'!$H13=N$1),'Benchmark Analysis'!$L13*(1+'Benchmark Analysis'!$C$110)^'Cash Flow'!N$1," ")</f>
        <v xml:space="preserve"> </v>
      </c>
      <c r="O17" s="8" t="str">
        <f>IF(OR('Benchmark Analysis'!$H13=O$1,'Benchmark Analysis'!$H13+'Benchmark Analysis'!$C13=O$1,'Benchmark Analysis'!$C13*2+'Benchmark Analysis'!$H13=O$1,'Benchmark Analysis'!$C13*3+'Benchmark Analysis'!$H13=O$1,'Benchmark Analysis'!$C13*4+'Benchmark Analysis'!$H13=O$1,'Benchmark Analysis'!$C13*5+'Benchmark Analysis'!$H13=O$1),'Benchmark Analysis'!$L13*(1+'Benchmark Analysis'!$C$110)^'Cash Flow'!O$1," ")</f>
        <v xml:space="preserve"> </v>
      </c>
      <c r="P17" s="8" t="str">
        <f>IF(OR('Benchmark Analysis'!$H13=P$1,'Benchmark Analysis'!$H13+'Benchmark Analysis'!$C13=P$1,'Benchmark Analysis'!$C13*2+'Benchmark Analysis'!$H13=P$1,'Benchmark Analysis'!$C13*3+'Benchmark Analysis'!$H13=P$1,'Benchmark Analysis'!$C13*4+'Benchmark Analysis'!$H13=P$1,'Benchmark Analysis'!$C13*5+'Benchmark Analysis'!$H13=P$1),'Benchmark Analysis'!$L13*(1+'Benchmark Analysis'!$C$110)^'Cash Flow'!P$1," ")</f>
        <v xml:space="preserve"> </v>
      </c>
      <c r="Q17" s="8" t="str">
        <f>IF(OR('Benchmark Analysis'!$H13=Q$1,'Benchmark Analysis'!$H13+'Benchmark Analysis'!$C13=Q$1,'Benchmark Analysis'!$C13*2+'Benchmark Analysis'!$H13=Q$1,'Benchmark Analysis'!$C13*3+'Benchmark Analysis'!$H13=Q$1,'Benchmark Analysis'!$C13*4+'Benchmark Analysis'!$H13=Q$1,'Benchmark Analysis'!$C13*5+'Benchmark Analysis'!$H13=Q$1),'Benchmark Analysis'!$L13*(1+'Benchmark Analysis'!$C$110)^'Cash Flow'!Q$1," ")</f>
        <v xml:space="preserve"> </v>
      </c>
      <c r="R17" s="8">
        <f>IF(OR('Benchmark Analysis'!$H13=R$1,'Benchmark Analysis'!$H13+'Benchmark Analysis'!$C13=R$1,'Benchmark Analysis'!$C13*2+'Benchmark Analysis'!$H13=R$1,'Benchmark Analysis'!$C13*3+'Benchmark Analysis'!$H13=R$1,'Benchmark Analysis'!$C13*4+'Benchmark Analysis'!$H13=R$1,'Benchmark Analysis'!$C13*5+'Benchmark Analysis'!$H13=R$1),'Benchmark Analysis'!$L13*(1+'Benchmark Analysis'!$C$110)^'Cash Flow'!R$1," ")</f>
        <v>80752.10029944776</v>
      </c>
      <c r="S17" s="8" t="str">
        <f>IF(OR('Benchmark Analysis'!$H13=S$1,'Benchmark Analysis'!$H13+'Benchmark Analysis'!$C13=S$1,'Benchmark Analysis'!$C13*2+'Benchmark Analysis'!$H13=S$1,'Benchmark Analysis'!$C13*3+'Benchmark Analysis'!$H13=S$1,'Benchmark Analysis'!$C13*4+'Benchmark Analysis'!$H13=S$1,'Benchmark Analysis'!$C13*5+'Benchmark Analysis'!$H13=S$1),'Benchmark Analysis'!$L13*(1+'Benchmark Analysis'!$C$110)^'Cash Flow'!S$1," ")</f>
        <v xml:space="preserve"> </v>
      </c>
      <c r="T17" s="8" t="str">
        <f>IF(OR('Benchmark Analysis'!$H13=T$1,'Benchmark Analysis'!$H13+'Benchmark Analysis'!$C13=T$1,'Benchmark Analysis'!$C13*2+'Benchmark Analysis'!$H13=T$1,'Benchmark Analysis'!$C13*3+'Benchmark Analysis'!$H13=T$1,'Benchmark Analysis'!$C13*4+'Benchmark Analysis'!$H13=T$1,'Benchmark Analysis'!$C13*5+'Benchmark Analysis'!$H13=T$1),'Benchmark Analysis'!$L13*(1+'Benchmark Analysis'!$C$110)^'Cash Flow'!T$1," ")</f>
        <v xml:space="preserve"> </v>
      </c>
      <c r="U17" s="8" t="str">
        <f>IF(OR('Benchmark Analysis'!$H13=U$1,'Benchmark Analysis'!$H13+'Benchmark Analysis'!$C13=U$1,'Benchmark Analysis'!$C13*2+'Benchmark Analysis'!$H13=U$1,'Benchmark Analysis'!$C13*3+'Benchmark Analysis'!$H13=U$1,'Benchmark Analysis'!$C13*4+'Benchmark Analysis'!$H13=U$1,'Benchmark Analysis'!$C13*5+'Benchmark Analysis'!$H13=U$1),'Benchmark Analysis'!$L13*(1+'Benchmark Analysis'!$C$110)^'Cash Flow'!U$1," ")</f>
        <v xml:space="preserve"> </v>
      </c>
      <c r="V17" s="8" t="str">
        <f>IF(OR('Benchmark Analysis'!$H13=V$1,'Benchmark Analysis'!$H13+'Benchmark Analysis'!$C13=V$1,'Benchmark Analysis'!$C13*2+'Benchmark Analysis'!$H13=V$1,'Benchmark Analysis'!$C13*3+'Benchmark Analysis'!$H13=V$1,'Benchmark Analysis'!$C13*4+'Benchmark Analysis'!$H13=V$1,'Benchmark Analysis'!$C13*5+'Benchmark Analysis'!$H13=V$1),'Benchmark Analysis'!$L13*(1+'Benchmark Analysis'!$C$110)^'Cash Flow'!V$1," ")</f>
        <v xml:space="preserve"> </v>
      </c>
      <c r="W17" s="8" t="str">
        <f>IF(OR('Benchmark Analysis'!$H13=W$1,'Benchmark Analysis'!$H13+'Benchmark Analysis'!$C13=W$1,'Benchmark Analysis'!$C13*2+'Benchmark Analysis'!$H13=W$1,'Benchmark Analysis'!$C13*3+'Benchmark Analysis'!$H13=W$1,'Benchmark Analysis'!$C13*4+'Benchmark Analysis'!$H13=W$1,'Benchmark Analysis'!$C13*5+'Benchmark Analysis'!$H13=W$1),'Benchmark Analysis'!$L13*(1+'Benchmark Analysis'!$C$110)^'Cash Flow'!W$1," ")</f>
        <v xml:space="preserve"> </v>
      </c>
      <c r="X17" s="8" t="str">
        <f>IF(OR('Benchmark Analysis'!$H13=X$1,'Benchmark Analysis'!$H13+'Benchmark Analysis'!$C13=X$1,'Benchmark Analysis'!$C13*2+'Benchmark Analysis'!$H13=X$1,'Benchmark Analysis'!$C13*3+'Benchmark Analysis'!$H13=X$1,'Benchmark Analysis'!$C13*4+'Benchmark Analysis'!$H13=X$1,'Benchmark Analysis'!$C13*5+'Benchmark Analysis'!$H13=X$1),'Benchmark Analysis'!$L13*(1+'Benchmark Analysis'!$C$110)^'Cash Flow'!X$1," ")</f>
        <v xml:space="preserve"> </v>
      </c>
      <c r="Y17" s="8" t="str">
        <f>IF(OR('Benchmark Analysis'!$H13=Y$1,'Benchmark Analysis'!$H13+'Benchmark Analysis'!$C13=Y$1,'Benchmark Analysis'!$C13*2+'Benchmark Analysis'!$H13=Y$1,'Benchmark Analysis'!$C13*3+'Benchmark Analysis'!$H13=Y$1,'Benchmark Analysis'!$C13*4+'Benchmark Analysis'!$H13=Y$1,'Benchmark Analysis'!$C13*5+'Benchmark Analysis'!$H13=Y$1),'Benchmark Analysis'!$L13*(1+'Benchmark Analysis'!$C$110)^'Cash Flow'!Y$1," ")</f>
        <v xml:space="preserve"> </v>
      </c>
      <c r="Z17" s="8" t="str">
        <f>IF(OR('Benchmark Analysis'!$H13=Z$1,'Benchmark Analysis'!$H13+'Benchmark Analysis'!$C13=Z$1,'Benchmark Analysis'!$C13*2+'Benchmark Analysis'!$H13=Z$1,'Benchmark Analysis'!$C13*3+'Benchmark Analysis'!$H13=Z$1,'Benchmark Analysis'!$C13*4+'Benchmark Analysis'!$H13=Z$1,'Benchmark Analysis'!$C13*5+'Benchmark Analysis'!$H13=Z$1),'Benchmark Analysis'!$L13*(1+'Benchmark Analysis'!$C$110)^'Cash Flow'!Z$1," ")</f>
        <v xml:space="preserve"> </v>
      </c>
      <c r="AA17" s="8" t="str">
        <f>IF(OR('Benchmark Analysis'!$H13=AA$1,'Benchmark Analysis'!$H13+'Benchmark Analysis'!$C13=AA$1,'Benchmark Analysis'!$C13*2+'Benchmark Analysis'!$H13=AA$1,'Benchmark Analysis'!$C13*3+'Benchmark Analysis'!$H13=AA$1,'Benchmark Analysis'!$C13*4+'Benchmark Analysis'!$H13=AA$1,'Benchmark Analysis'!$C13*5+'Benchmark Analysis'!$H13=AA$1),'Benchmark Analysis'!$L13*(1+'Benchmark Analysis'!$C$110)^'Cash Flow'!AA$1," ")</f>
        <v xml:space="preserve"> </v>
      </c>
      <c r="AB17" s="8" t="str">
        <f>IF(OR('Benchmark Analysis'!$H13=AB$1,'Benchmark Analysis'!$H13+'Benchmark Analysis'!$C13=AB$1,'Benchmark Analysis'!$C13*2+'Benchmark Analysis'!$H13=AB$1,'Benchmark Analysis'!$C13*3+'Benchmark Analysis'!$H13=AB$1,'Benchmark Analysis'!$C13*4+'Benchmark Analysis'!$H13=AB$1,'Benchmark Analysis'!$C13*5+'Benchmark Analysis'!$H13=AB$1),'Benchmark Analysis'!$L13*(1+'Benchmark Analysis'!$C$110)^'Cash Flow'!AB$1," ")</f>
        <v xml:space="preserve"> </v>
      </c>
      <c r="AC17" s="8" t="str">
        <f>IF(OR('Benchmark Analysis'!$H13=AC$1,'Benchmark Analysis'!$H13+'Benchmark Analysis'!$C13=AC$1,'Benchmark Analysis'!$C13*2+'Benchmark Analysis'!$H13=AC$1,'Benchmark Analysis'!$C13*3+'Benchmark Analysis'!$H13=AC$1,'Benchmark Analysis'!$C13*4+'Benchmark Analysis'!$H13=AC$1,'Benchmark Analysis'!$C13*5+'Benchmark Analysis'!$H13=AC$1),'Benchmark Analysis'!$L13*(1+'Benchmark Analysis'!$C$110)^'Cash Flow'!AC$1," ")</f>
        <v xml:space="preserve"> </v>
      </c>
      <c r="AD17" s="8" t="str">
        <f>IF(OR('Benchmark Analysis'!$H13=AD$1,'Benchmark Analysis'!$H13+'Benchmark Analysis'!$C13=AD$1,'Benchmark Analysis'!$C13*2+'Benchmark Analysis'!$H13=AD$1,'Benchmark Analysis'!$C13*3+'Benchmark Analysis'!$H13=AD$1,'Benchmark Analysis'!$C13*4+'Benchmark Analysis'!$H13=AD$1,'Benchmark Analysis'!$C13*5+'Benchmark Analysis'!$H13=AD$1),'Benchmark Analysis'!$L13*(1+'Benchmark Analysis'!$C$110)^'Cash Flow'!AD$1," ")</f>
        <v xml:space="preserve"> </v>
      </c>
      <c r="AE17" s="8" t="str">
        <f>IF(OR('Benchmark Analysis'!$H13=AE$1,'Benchmark Analysis'!$H13+'Benchmark Analysis'!$C13=AE$1,'Benchmark Analysis'!$C13*2+'Benchmark Analysis'!$H13=AE$1,'Benchmark Analysis'!$C13*3+'Benchmark Analysis'!$H13=AE$1,'Benchmark Analysis'!$C13*4+'Benchmark Analysis'!$H13=AE$1,'Benchmark Analysis'!$C13*5+'Benchmark Analysis'!$H13=AE$1),'Benchmark Analysis'!$L13*(1+'Benchmark Analysis'!$C$110)^'Cash Flow'!AE$1," ")</f>
        <v xml:space="preserve"> </v>
      </c>
      <c r="AF17" s="8" t="str">
        <f>IF(OR('Benchmark Analysis'!$H13=AF$1,'Benchmark Analysis'!$H13+'Benchmark Analysis'!$C13=AF$1,'Benchmark Analysis'!$C13*2+'Benchmark Analysis'!$H13=AF$1,'Benchmark Analysis'!$C13*3+'Benchmark Analysis'!$H13=AF$1,'Benchmark Analysis'!$C13*4+'Benchmark Analysis'!$H13=AF$1,'Benchmark Analysis'!$C13*5+'Benchmark Analysis'!$H13=AF$1),'Benchmark Analysis'!$L13*(1+'Benchmark Analysis'!$C$110)^'Cash Flow'!AF$1," ")</f>
        <v xml:space="preserve"> </v>
      </c>
      <c r="AG17" s="8" t="str">
        <f>IF(OR('Benchmark Analysis'!$H13=AG$1,'Benchmark Analysis'!$H13+'Benchmark Analysis'!$C13=AG$1,'Benchmark Analysis'!$C13*2+'Benchmark Analysis'!$H13=AG$1,'Benchmark Analysis'!$C13*3+'Benchmark Analysis'!$H13=AG$1,'Benchmark Analysis'!$C13*4+'Benchmark Analysis'!$H13=AG$1,'Benchmark Analysis'!$C13*5+'Benchmark Analysis'!$H13=AG$1),'Benchmark Analysis'!$L13*(1+'Benchmark Analysis'!$C$110)^'Cash Flow'!AG$1," ")</f>
        <v xml:space="preserve"> </v>
      </c>
    </row>
    <row r="18" spans="1:33" x14ac:dyDescent="0.2">
      <c r="A18" s="80" t="str">
        <f>'Benchmark Analysis'!A14</f>
        <v>4E</v>
      </c>
      <c r="B18" s="66" t="str">
        <f>'Benchmark Analysis'!B14</f>
        <v>Wooden framed windows - painting frames and trims</v>
      </c>
      <c r="C18" s="7"/>
      <c r="D18" s="8">
        <f>IF(OR('Benchmark Analysis'!$H14=D$1,'Benchmark Analysis'!$H14+'Benchmark Analysis'!$C14=D$1,'Benchmark Analysis'!$C14*2+'Benchmark Analysis'!$H14=D$1,'Benchmark Analysis'!$C14*3+'Benchmark Analysis'!$H14=D$1,'Benchmark Analysis'!$C14*4+'Benchmark Analysis'!$H14=D$1,'Benchmark Analysis'!$C14*5+'Benchmark Analysis'!$H14=D$1),'Benchmark Analysis'!$L14*(1+'Benchmark Analysis'!$C$110)^'Cash Flow'!D$1," ")</f>
        <v>8241.6</v>
      </c>
      <c r="E18" s="8" t="str">
        <f>IF(OR('Benchmark Analysis'!$H14=E$1,'Benchmark Analysis'!$H14+'Benchmark Analysis'!$C14=E$1,'Benchmark Analysis'!$C14*2+'Benchmark Analysis'!$H14=E$1,'Benchmark Analysis'!$C14*3+'Benchmark Analysis'!$H14=E$1,'Benchmark Analysis'!$C14*4+'Benchmark Analysis'!$H14=E$1,'Benchmark Analysis'!$C14*5+'Benchmark Analysis'!$H14=E$1),'Benchmark Analysis'!$L14*(1+'Benchmark Analysis'!$C$110)^'Cash Flow'!E$1," ")</f>
        <v xml:space="preserve"> </v>
      </c>
      <c r="F18" s="8" t="str">
        <f>IF(OR('Benchmark Analysis'!$H14=F$1,'Benchmark Analysis'!$H14+'Benchmark Analysis'!$C14=F$1,'Benchmark Analysis'!$C14*2+'Benchmark Analysis'!$H14=F$1,'Benchmark Analysis'!$C14*3+'Benchmark Analysis'!$H14=F$1,'Benchmark Analysis'!$C14*4+'Benchmark Analysis'!$H14=F$1,'Benchmark Analysis'!$C14*5+'Benchmark Analysis'!$H14=F$1),'Benchmark Analysis'!$L14*(1+'Benchmark Analysis'!$C$110)^'Cash Flow'!F$1," ")</f>
        <v xml:space="preserve"> </v>
      </c>
      <c r="G18" s="8" t="str">
        <f>IF(OR('Benchmark Analysis'!$H14=G$1,'Benchmark Analysis'!$H14+'Benchmark Analysis'!$C14=G$1,'Benchmark Analysis'!$C14*2+'Benchmark Analysis'!$H14=G$1,'Benchmark Analysis'!$C14*3+'Benchmark Analysis'!$H14=G$1,'Benchmark Analysis'!$C14*4+'Benchmark Analysis'!$H14=G$1,'Benchmark Analysis'!$C14*5+'Benchmark Analysis'!$H14=G$1),'Benchmark Analysis'!$L14*(1+'Benchmark Analysis'!$C$110)^'Cash Flow'!G$1," ")</f>
        <v xml:space="preserve"> </v>
      </c>
      <c r="H18" s="8" t="str">
        <f>IF(OR('Benchmark Analysis'!$H14=H$1,'Benchmark Analysis'!$H14+'Benchmark Analysis'!$C14=H$1,'Benchmark Analysis'!$C14*2+'Benchmark Analysis'!$H14=H$1,'Benchmark Analysis'!$C14*3+'Benchmark Analysis'!$H14=H$1,'Benchmark Analysis'!$C14*4+'Benchmark Analysis'!$H14=H$1,'Benchmark Analysis'!$C14*5+'Benchmark Analysis'!$H14=H$1),'Benchmark Analysis'!$L14*(1+'Benchmark Analysis'!$C$110)^'Cash Flow'!H$1," ")</f>
        <v xml:space="preserve"> </v>
      </c>
      <c r="I18" s="8" t="str">
        <f>IF(OR('Benchmark Analysis'!$H14=I$1,'Benchmark Analysis'!$H14+'Benchmark Analysis'!$C14=I$1,'Benchmark Analysis'!$C14*2+'Benchmark Analysis'!$H14=I$1,'Benchmark Analysis'!$C14*3+'Benchmark Analysis'!$H14=I$1,'Benchmark Analysis'!$C14*4+'Benchmark Analysis'!$H14=I$1,'Benchmark Analysis'!$C14*5+'Benchmark Analysis'!$H14=I$1),'Benchmark Analysis'!$L14*(1+'Benchmark Analysis'!$C$110)^'Cash Flow'!I$1," ")</f>
        <v xml:space="preserve"> </v>
      </c>
      <c r="J18" s="8" t="str">
        <f>IF(OR('Benchmark Analysis'!$H14=J$1,'Benchmark Analysis'!$H14+'Benchmark Analysis'!$C14=J$1,'Benchmark Analysis'!$C14*2+'Benchmark Analysis'!$H14=J$1,'Benchmark Analysis'!$C14*3+'Benchmark Analysis'!$H14=J$1,'Benchmark Analysis'!$C14*4+'Benchmark Analysis'!$H14=J$1,'Benchmark Analysis'!$C14*5+'Benchmark Analysis'!$H14=J$1),'Benchmark Analysis'!$L14*(1+'Benchmark Analysis'!$C$110)^'Cash Flow'!J$1," ")</f>
        <v xml:space="preserve"> </v>
      </c>
      <c r="K18" s="8" t="str">
        <f>IF(OR('Benchmark Analysis'!$H14=K$1,'Benchmark Analysis'!$H14+'Benchmark Analysis'!$C14=K$1,'Benchmark Analysis'!$C14*2+'Benchmark Analysis'!$H14=K$1,'Benchmark Analysis'!$C14*3+'Benchmark Analysis'!$H14=K$1,'Benchmark Analysis'!$C14*4+'Benchmark Analysis'!$H14=K$1,'Benchmark Analysis'!$C14*5+'Benchmark Analysis'!$H14=K$1),'Benchmark Analysis'!$L14*(1+'Benchmark Analysis'!$C$110)^'Cash Flow'!K$1," ")</f>
        <v xml:space="preserve"> </v>
      </c>
      <c r="L18" s="8" t="str">
        <f>IF(OR('Benchmark Analysis'!$H14=L$1,'Benchmark Analysis'!$H14+'Benchmark Analysis'!$C14=L$1,'Benchmark Analysis'!$C14*2+'Benchmark Analysis'!$H14=L$1,'Benchmark Analysis'!$C14*3+'Benchmark Analysis'!$H14=L$1,'Benchmark Analysis'!$C14*4+'Benchmark Analysis'!$H14=L$1,'Benchmark Analysis'!$C14*5+'Benchmark Analysis'!$H14=L$1),'Benchmark Analysis'!$L14*(1+'Benchmark Analysis'!$C$110)^'Cash Flow'!L$1," ")</f>
        <v xml:space="preserve"> </v>
      </c>
      <c r="M18" s="8" t="str">
        <f>IF(OR('Benchmark Analysis'!$H14=M$1,'Benchmark Analysis'!$H14+'Benchmark Analysis'!$C14=M$1,'Benchmark Analysis'!$C14*2+'Benchmark Analysis'!$H14=M$1,'Benchmark Analysis'!$C14*3+'Benchmark Analysis'!$H14=M$1,'Benchmark Analysis'!$C14*4+'Benchmark Analysis'!$H14=M$1,'Benchmark Analysis'!$C14*5+'Benchmark Analysis'!$H14=M$1),'Benchmark Analysis'!$L14*(1+'Benchmark Analysis'!$C$110)^'Cash Flow'!M$1," ")</f>
        <v xml:space="preserve"> </v>
      </c>
      <c r="N18" s="8">
        <f>IF(OR('Benchmark Analysis'!$H14=N$1,'Benchmark Analysis'!$H14+'Benchmark Analysis'!$C14=N$1,'Benchmark Analysis'!$C14*2+'Benchmark Analysis'!$H14=N$1,'Benchmark Analysis'!$C14*3+'Benchmark Analysis'!$H14=N$1,'Benchmark Analysis'!$C14*4+'Benchmark Analysis'!$H14=N$1,'Benchmark Analysis'!$C14*5+'Benchmark Analysis'!$H14=N$1),'Benchmark Analysis'!$L14*(1+'Benchmark Analysis'!$C$110)^'Cash Flow'!N$1," ")</f>
        <v>10046.464411828789</v>
      </c>
      <c r="O18" s="8" t="str">
        <f>IF(OR('Benchmark Analysis'!$H14=O$1,'Benchmark Analysis'!$H14+'Benchmark Analysis'!$C14=O$1,'Benchmark Analysis'!$C14*2+'Benchmark Analysis'!$H14=O$1,'Benchmark Analysis'!$C14*3+'Benchmark Analysis'!$H14=O$1,'Benchmark Analysis'!$C14*4+'Benchmark Analysis'!$H14=O$1,'Benchmark Analysis'!$C14*5+'Benchmark Analysis'!$H14=O$1),'Benchmark Analysis'!$L14*(1+'Benchmark Analysis'!$C$110)^'Cash Flow'!O$1," ")</f>
        <v xml:space="preserve"> </v>
      </c>
      <c r="P18" s="8" t="str">
        <f>IF(OR('Benchmark Analysis'!$H14=P$1,'Benchmark Analysis'!$H14+'Benchmark Analysis'!$C14=P$1,'Benchmark Analysis'!$C14*2+'Benchmark Analysis'!$H14=P$1,'Benchmark Analysis'!$C14*3+'Benchmark Analysis'!$H14=P$1,'Benchmark Analysis'!$C14*4+'Benchmark Analysis'!$H14=P$1,'Benchmark Analysis'!$C14*5+'Benchmark Analysis'!$H14=P$1),'Benchmark Analysis'!$L14*(1+'Benchmark Analysis'!$C$110)^'Cash Flow'!P$1," ")</f>
        <v xml:space="preserve"> </v>
      </c>
      <c r="Q18" s="8" t="str">
        <f>IF(OR('Benchmark Analysis'!$H14=Q$1,'Benchmark Analysis'!$H14+'Benchmark Analysis'!$C14=Q$1,'Benchmark Analysis'!$C14*2+'Benchmark Analysis'!$H14=Q$1,'Benchmark Analysis'!$C14*3+'Benchmark Analysis'!$H14=Q$1,'Benchmark Analysis'!$C14*4+'Benchmark Analysis'!$H14=Q$1,'Benchmark Analysis'!$C14*5+'Benchmark Analysis'!$H14=Q$1),'Benchmark Analysis'!$L14*(1+'Benchmark Analysis'!$C$110)^'Cash Flow'!Q$1," ")</f>
        <v xml:space="preserve"> </v>
      </c>
      <c r="R18" s="8" t="str">
        <f>IF(OR('Benchmark Analysis'!$H14=R$1,'Benchmark Analysis'!$H14+'Benchmark Analysis'!$C14=R$1,'Benchmark Analysis'!$C14*2+'Benchmark Analysis'!$H14=R$1,'Benchmark Analysis'!$C14*3+'Benchmark Analysis'!$H14=R$1,'Benchmark Analysis'!$C14*4+'Benchmark Analysis'!$H14=R$1,'Benchmark Analysis'!$C14*5+'Benchmark Analysis'!$H14=R$1),'Benchmark Analysis'!$L14*(1+'Benchmark Analysis'!$C$110)^'Cash Flow'!R$1," ")</f>
        <v xml:space="preserve"> </v>
      </c>
      <c r="S18" s="8" t="str">
        <f>IF(OR('Benchmark Analysis'!$H14=S$1,'Benchmark Analysis'!$H14+'Benchmark Analysis'!$C14=S$1,'Benchmark Analysis'!$C14*2+'Benchmark Analysis'!$H14=S$1,'Benchmark Analysis'!$C14*3+'Benchmark Analysis'!$H14=S$1,'Benchmark Analysis'!$C14*4+'Benchmark Analysis'!$H14=S$1,'Benchmark Analysis'!$C14*5+'Benchmark Analysis'!$H14=S$1),'Benchmark Analysis'!$L14*(1+'Benchmark Analysis'!$C$110)^'Cash Flow'!S$1," ")</f>
        <v xml:space="preserve"> </v>
      </c>
      <c r="T18" s="8" t="str">
        <f>IF(OR('Benchmark Analysis'!$H14=T$1,'Benchmark Analysis'!$H14+'Benchmark Analysis'!$C14=T$1,'Benchmark Analysis'!$C14*2+'Benchmark Analysis'!$H14=T$1,'Benchmark Analysis'!$C14*3+'Benchmark Analysis'!$H14=T$1,'Benchmark Analysis'!$C14*4+'Benchmark Analysis'!$H14=T$1,'Benchmark Analysis'!$C14*5+'Benchmark Analysis'!$H14=T$1),'Benchmark Analysis'!$L14*(1+'Benchmark Analysis'!$C$110)^'Cash Flow'!T$1," ")</f>
        <v xml:space="preserve"> </v>
      </c>
      <c r="U18" s="8" t="str">
        <f>IF(OR('Benchmark Analysis'!$H14=U$1,'Benchmark Analysis'!$H14+'Benchmark Analysis'!$C14=U$1,'Benchmark Analysis'!$C14*2+'Benchmark Analysis'!$H14=U$1,'Benchmark Analysis'!$C14*3+'Benchmark Analysis'!$H14=U$1,'Benchmark Analysis'!$C14*4+'Benchmark Analysis'!$H14=U$1,'Benchmark Analysis'!$C14*5+'Benchmark Analysis'!$H14=U$1),'Benchmark Analysis'!$L14*(1+'Benchmark Analysis'!$C$110)^'Cash Flow'!U$1," ")</f>
        <v xml:space="preserve"> </v>
      </c>
      <c r="V18" s="8" t="str">
        <f>IF(OR('Benchmark Analysis'!$H14=V$1,'Benchmark Analysis'!$H14+'Benchmark Analysis'!$C14=V$1,'Benchmark Analysis'!$C14*2+'Benchmark Analysis'!$H14=V$1,'Benchmark Analysis'!$C14*3+'Benchmark Analysis'!$H14=V$1,'Benchmark Analysis'!$C14*4+'Benchmark Analysis'!$H14=V$1,'Benchmark Analysis'!$C14*5+'Benchmark Analysis'!$H14=V$1),'Benchmark Analysis'!$L14*(1+'Benchmark Analysis'!$C$110)^'Cash Flow'!V$1," ")</f>
        <v xml:space="preserve"> </v>
      </c>
      <c r="W18" s="8" t="str">
        <f>IF(OR('Benchmark Analysis'!$H14=W$1,'Benchmark Analysis'!$H14+'Benchmark Analysis'!$C14=W$1,'Benchmark Analysis'!$C14*2+'Benchmark Analysis'!$H14=W$1,'Benchmark Analysis'!$C14*3+'Benchmark Analysis'!$H14=W$1,'Benchmark Analysis'!$C14*4+'Benchmark Analysis'!$H14=W$1,'Benchmark Analysis'!$C14*5+'Benchmark Analysis'!$H14=W$1),'Benchmark Analysis'!$L14*(1+'Benchmark Analysis'!$C$110)^'Cash Flow'!W$1," ")</f>
        <v xml:space="preserve"> </v>
      </c>
      <c r="X18" s="8">
        <f>IF(OR('Benchmark Analysis'!$H14=X$1,'Benchmark Analysis'!$H14+'Benchmark Analysis'!$C14=X$1,'Benchmark Analysis'!$C14*2+'Benchmark Analysis'!$H14=X$1,'Benchmark Analysis'!$C14*3+'Benchmark Analysis'!$H14=X$1,'Benchmark Analysis'!$C14*4+'Benchmark Analysis'!$H14=X$1,'Benchmark Analysis'!$C14*5+'Benchmark Analysis'!$H14=X$1),'Benchmark Analysis'!$L14*(1+'Benchmark Analysis'!$C$110)^'Cash Flow'!X$1," ")</f>
        <v>12246.584058695204</v>
      </c>
      <c r="Y18" s="8" t="str">
        <f>IF(OR('Benchmark Analysis'!$H14=Y$1,'Benchmark Analysis'!$H14+'Benchmark Analysis'!$C14=Y$1,'Benchmark Analysis'!$C14*2+'Benchmark Analysis'!$H14=Y$1,'Benchmark Analysis'!$C14*3+'Benchmark Analysis'!$H14=Y$1,'Benchmark Analysis'!$C14*4+'Benchmark Analysis'!$H14=Y$1,'Benchmark Analysis'!$C14*5+'Benchmark Analysis'!$H14=Y$1),'Benchmark Analysis'!$L14*(1+'Benchmark Analysis'!$C$110)^'Cash Flow'!Y$1," ")</f>
        <v xml:space="preserve"> </v>
      </c>
      <c r="Z18" s="8" t="str">
        <f>IF(OR('Benchmark Analysis'!$H14=Z$1,'Benchmark Analysis'!$H14+'Benchmark Analysis'!$C14=Z$1,'Benchmark Analysis'!$C14*2+'Benchmark Analysis'!$H14=Z$1,'Benchmark Analysis'!$C14*3+'Benchmark Analysis'!$H14=Z$1,'Benchmark Analysis'!$C14*4+'Benchmark Analysis'!$H14=Z$1,'Benchmark Analysis'!$C14*5+'Benchmark Analysis'!$H14=Z$1),'Benchmark Analysis'!$L14*(1+'Benchmark Analysis'!$C$110)^'Cash Flow'!Z$1," ")</f>
        <v xml:space="preserve"> </v>
      </c>
      <c r="AA18" s="8" t="str">
        <f>IF(OR('Benchmark Analysis'!$H14=AA$1,'Benchmark Analysis'!$H14+'Benchmark Analysis'!$C14=AA$1,'Benchmark Analysis'!$C14*2+'Benchmark Analysis'!$H14=AA$1,'Benchmark Analysis'!$C14*3+'Benchmark Analysis'!$H14=AA$1,'Benchmark Analysis'!$C14*4+'Benchmark Analysis'!$H14=AA$1,'Benchmark Analysis'!$C14*5+'Benchmark Analysis'!$H14=AA$1),'Benchmark Analysis'!$L14*(1+'Benchmark Analysis'!$C$110)^'Cash Flow'!AA$1," ")</f>
        <v xml:space="preserve"> </v>
      </c>
      <c r="AB18" s="8" t="str">
        <f>IF(OR('Benchmark Analysis'!$H14=AB$1,'Benchmark Analysis'!$H14+'Benchmark Analysis'!$C14=AB$1,'Benchmark Analysis'!$C14*2+'Benchmark Analysis'!$H14=AB$1,'Benchmark Analysis'!$C14*3+'Benchmark Analysis'!$H14=AB$1,'Benchmark Analysis'!$C14*4+'Benchmark Analysis'!$H14=AB$1,'Benchmark Analysis'!$C14*5+'Benchmark Analysis'!$H14=AB$1),'Benchmark Analysis'!$L14*(1+'Benchmark Analysis'!$C$110)^'Cash Flow'!AB$1," ")</f>
        <v xml:space="preserve"> </v>
      </c>
      <c r="AC18" s="8" t="str">
        <f>IF(OR('Benchmark Analysis'!$H14=AC$1,'Benchmark Analysis'!$H14+'Benchmark Analysis'!$C14=AC$1,'Benchmark Analysis'!$C14*2+'Benchmark Analysis'!$H14=AC$1,'Benchmark Analysis'!$C14*3+'Benchmark Analysis'!$H14=AC$1,'Benchmark Analysis'!$C14*4+'Benchmark Analysis'!$H14=AC$1,'Benchmark Analysis'!$C14*5+'Benchmark Analysis'!$H14=AC$1),'Benchmark Analysis'!$L14*(1+'Benchmark Analysis'!$C$110)^'Cash Flow'!AC$1," ")</f>
        <v xml:space="preserve"> </v>
      </c>
      <c r="AD18" s="8" t="str">
        <f>IF(OR('Benchmark Analysis'!$H14=AD$1,'Benchmark Analysis'!$H14+'Benchmark Analysis'!$C14=AD$1,'Benchmark Analysis'!$C14*2+'Benchmark Analysis'!$H14=AD$1,'Benchmark Analysis'!$C14*3+'Benchmark Analysis'!$H14=AD$1,'Benchmark Analysis'!$C14*4+'Benchmark Analysis'!$H14=AD$1,'Benchmark Analysis'!$C14*5+'Benchmark Analysis'!$H14=AD$1),'Benchmark Analysis'!$L14*(1+'Benchmark Analysis'!$C$110)^'Cash Flow'!AD$1," ")</f>
        <v xml:space="preserve"> </v>
      </c>
      <c r="AE18" s="8" t="str">
        <f>IF(OR('Benchmark Analysis'!$H14=AE$1,'Benchmark Analysis'!$H14+'Benchmark Analysis'!$C14=AE$1,'Benchmark Analysis'!$C14*2+'Benchmark Analysis'!$H14=AE$1,'Benchmark Analysis'!$C14*3+'Benchmark Analysis'!$H14=AE$1,'Benchmark Analysis'!$C14*4+'Benchmark Analysis'!$H14=AE$1,'Benchmark Analysis'!$C14*5+'Benchmark Analysis'!$H14=AE$1),'Benchmark Analysis'!$L14*(1+'Benchmark Analysis'!$C$110)^'Cash Flow'!AE$1," ")</f>
        <v xml:space="preserve"> </v>
      </c>
      <c r="AF18" s="8" t="str">
        <f>IF(OR('Benchmark Analysis'!$H14=AF$1,'Benchmark Analysis'!$H14+'Benchmark Analysis'!$C14=AF$1,'Benchmark Analysis'!$C14*2+'Benchmark Analysis'!$H14=AF$1,'Benchmark Analysis'!$C14*3+'Benchmark Analysis'!$H14=AF$1,'Benchmark Analysis'!$C14*4+'Benchmark Analysis'!$H14=AF$1,'Benchmark Analysis'!$C14*5+'Benchmark Analysis'!$H14=AF$1),'Benchmark Analysis'!$L14*(1+'Benchmark Analysis'!$C$110)^'Cash Flow'!AF$1," ")</f>
        <v xml:space="preserve"> </v>
      </c>
      <c r="AG18" s="8" t="str">
        <f>IF(OR('Benchmark Analysis'!$H14=AG$1,'Benchmark Analysis'!$H14+'Benchmark Analysis'!$C14=AG$1,'Benchmark Analysis'!$C14*2+'Benchmark Analysis'!$H14=AG$1,'Benchmark Analysis'!$C14*3+'Benchmark Analysis'!$H14=AG$1,'Benchmark Analysis'!$C14*4+'Benchmark Analysis'!$H14=AG$1,'Benchmark Analysis'!$C14*5+'Benchmark Analysis'!$H14=AG$1),'Benchmark Analysis'!$L14*(1+'Benchmark Analysis'!$C$110)^'Cash Flow'!AG$1," ")</f>
        <v xml:space="preserve"> </v>
      </c>
    </row>
    <row r="19" spans="1:33" ht="22.5" x14ac:dyDescent="0.2">
      <c r="A19" s="80" t="str">
        <f>'Benchmark Analysis'!A15</f>
        <v>5A</v>
      </c>
      <c r="B19" s="66" t="str">
        <f>'Benchmark Analysis'!B15</f>
        <v>Wooden framed &amp; solid wooden swing doors (double and single doors) - 18 lvs</v>
      </c>
      <c r="C19" s="7"/>
      <c r="D19" s="8" t="str">
        <f>IF(OR('Benchmark Analysis'!$H15=D$1,'Benchmark Analysis'!$H15+'Benchmark Analysis'!$C15=D$1,'Benchmark Analysis'!$C15*2+'Benchmark Analysis'!$H15=D$1,'Benchmark Analysis'!$C15*3+'Benchmark Analysis'!$H15=D$1,'Benchmark Analysis'!$C15*4+'Benchmark Analysis'!$H15=D$1,'Benchmark Analysis'!$C15*5+'Benchmark Analysis'!$H15=D$1),'Benchmark Analysis'!$L15*(1+'Benchmark Analysis'!$C$110)^'Cash Flow'!D$1," ")</f>
        <v xml:space="preserve"> </v>
      </c>
      <c r="E19" s="8" t="str">
        <f>IF(OR('Benchmark Analysis'!$H15=E$1,'Benchmark Analysis'!$H15+'Benchmark Analysis'!$C15=E$1,'Benchmark Analysis'!$C15*2+'Benchmark Analysis'!$H15=E$1,'Benchmark Analysis'!$C15*3+'Benchmark Analysis'!$H15=E$1,'Benchmark Analysis'!$C15*4+'Benchmark Analysis'!$H15=E$1,'Benchmark Analysis'!$C15*5+'Benchmark Analysis'!$H15=E$1),'Benchmark Analysis'!$L15*(1+'Benchmark Analysis'!$C$110)^'Cash Flow'!E$1," ")</f>
        <v xml:space="preserve"> </v>
      </c>
      <c r="F19" s="8" t="str">
        <f>IF(OR('Benchmark Analysis'!$H15=F$1,'Benchmark Analysis'!$H15+'Benchmark Analysis'!$C15=F$1,'Benchmark Analysis'!$C15*2+'Benchmark Analysis'!$H15=F$1,'Benchmark Analysis'!$C15*3+'Benchmark Analysis'!$H15=F$1,'Benchmark Analysis'!$C15*4+'Benchmark Analysis'!$H15=F$1,'Benchmark Analysis'!$C15*5+'Benchmark Analysis'!$H15=F$1),'Benchmark Analysis'!$L15*(1+'Benchmark Analysis'!$C$110)^'Cash Flow'!F$1," ")</f>
        <v xml:space="preserve"> </v>
      </c>
      <c r="G19" s="8" t="str">
        <f>IF(OR('Benchmark Analysis'!$H15=G$1,'Benchmark Analysis'!$H15+'Benchmark Analysis'!$C15=G$1,'Benchmark Analysis'!$C15*2+'Benchmark Analysis'!$H15=G$1,'Benchmark Analysis'!$C15*3+'Benchmark Analysis'!$H15=G$1,'Benchmark Analysis'!$C15*4+'Benchmark Analysis'!$H15=G$1,'Benchmark Analysis'!$C15*5+'Benchmark Analysis'!$H15=G$1),'Benchmark Analysis'!$L15*(1+'Benchmark Analysis'!$C$110)^'Cash Flow'!G$1," ")</f>
        <v xml:space="preserve"> </v>
      </c>
      <c r="H19" s="8" t="str">
        <f>IF(OR('Benchmark Analysis'!$H15=H$1,'Benchmark Analysis'!$H15+'Benchmark Analysis'!$C15=H$1,'Benchmark Analysis'!$C15*2+'Benchmark Analysis'!$H15=H$1,'Benchmark Analysis'!$C15*3+'Benchmark Analysis'!$H15=H$1,'Benchmark Analysis'!$C15*4+'Benchmark Analysis'!$H15=H$1,'Benchmark Analysis'!$C15*5+'Benchmark Analysis'!$H15=H$1),'Benchmark Analysis'!$L15*(1+'Benchmark Analysis'!$C$110)^'Cash Flow'!H$1," ")</f>
        <v xml:space="preserve"> </v>
      </c>
      <c r="I19" s="8" t="str">
        <f>IF(OR('Benchmark Analysis'!$H15=I$1,'Benchmark Analysis'!$H15+'Benchmark Analysis'!$C15=I$1,'Benchmark Analysis'!$C15*2+'Benchmark Analysis'!$H15=I$1,'Benchmark Analysis'!$C15*3+'Benchmark Analysis'!$H15=I$1,'Benchmark Analysis'!$C15*4+'Benchmark Analysis'!$H15=I$1,'Benchmark Analysis'!$C15*5+'Benchmark Analysis'!$H15=I$1),'Benchmark Analysis'!$L15*(1+'Benchmark Analysis'!$C$110)^'Cash Flow'!I$1," ")</f>
        <v xml:space="preserve"> </v>
      </c>
      <c r="J19" s="8" t="str">
        <f>IF(OR('Benchmark Analysis'!$H15=J$1,'Benchmark Analysis'!$H15+'Benchmark Analysis'!$C15=J$1,'Benchmark Analysis'!$C15*2+'Benchmark Analysis'!$H15=J$1,'Benchmark Analysis'!$C15*3+'Benchmark Analysis'!$H15=J$1,'Benchmark Analysis'!$C15*4+'Benchmark Analysis'!$H15=J$1,'Benchmark Analysis'!$C15*5+'Benchmark Analysis'!$H15=J$1),'Benchmark Analysis'!$L15*(1+'Benchmark Analysis'!$C$110)^'Cash Flow'!J$1," ")</f>
        <v xml:space="preserve"> </v>
      </c>
      <c r="K19" s="8" t="str">
        <f>IF(OR('Benchmark Analysis'!$H15=K$1,'Benchmark Analysis'!$H15+'Benchmark Analysis'!$C15=K$1,'Benchmark Analysis'!$C15*2+'Benchmark Analysis'!$H15=K$1,'Benchmark Analysis'!$C15*3+'Benchmark Analysis'!$H15=K$1,'Benchmark Analysis'!$C15*4+'Benchmark Analysis'!$H15=K$1,'Benchmark Analysis'!$C15*5+'Benchmark Analysis'!$H15=K$1),'Benchmark Analysis'!$L15*(1+'Benchmark Analysis'!$C$110)^'Cash Flow'!K$1," ")</f>
        <v xml:space="preserve"> </v>
      </c>
      <c r="L19" s="8" t="str">
        <f>IF(OR('Benchmark Analysis'!$H15=L$1,'Benchmark Analysis'!$H15+'Benchmark Analysis'!$C15=L$1,'Benchmark Analysis'!$C15*2+'Benchmark Analysis'!$H15=L$1,'Benchmark Analysis'!$C15*3+'Benchmark Analysis'!$H15=L$1,'Benchmark Analysis'!$C15*4+'Benchmark Analysis'!$H15=L$1,'Benchmark Analysis'!$C15*5+'Benchmark Analysis'!$H15=L$1),'Benchmark Analysis'!$L15*(1+'Benchmark Analysis'!$C$110)^'Cash Flow'!L$1," ")</f>
        <v xml:space="preserve"> </v>
      </c>
      <c r="M19" s="8" t="str">
        <f>IF(OR('Benchmark Analysis'!$H15=M$1,'Benchmark Analysis'!$H15+'Benchmark Analysis'!$C15=M$1,'Benchmark Analysis'!$C15*2+'Benchmark Analysis'!$H15=M$1,'Benchmark Analysis'!$C15*3+'Benchmark Analysis'!$H15=M$1,'Benchmark Analysis'!$C15*4+'Benchmark Analysis'!$H15=M$1,'Benchmark Analysis'!$C15*5+'Benchmark Analysis'!$H15=M$1),'Benchmark Analysis'!$L15*(1+'Benchmark Analysis'!$C$110)^'Cash Flow'!M$1," ")</f>
        <v xml:space="preserve"> </v>
      </c>
      <c r="N19" s="8" t="str">
        <f>IF(OR('Benchmark Analysis'!$H15=N$1,'Benchmark Analysis'!$H15+'Benchmark Analysis'!$C15=N$1,'Benchmark Analysis'!$C15*2+'Benchmark Analysis'!$H15=N$1,'Benchmark Analysis'!$C15*3+'Benchmark Analysis'!$H15=N$1,'Benchmark Analysis'!$C15*4+'Benchmark Analysis'!$H15=N$1,'Benchmark Analysis'!$C15*5+'Benchmark Analysis'!$H15=N$1),'Benchmark Analysis'!$L15*(1+'Benchmark Analysis'!$C$110)^'Cash Flow'!N$1," ")</f>
        <v xml:space="preserve"> </v>
      </c>
      <c r="O19" s="8" t="str">
        <f>IF(OR('Benchmark Analysis'!$H15=O$1,'Benchmark Analysis'!$H15+'Benchmark Analysis'!$C15=O$1,'Benchmark Analysis'!$C15*2+'Benchmark Analysis'!$H15=O$1,'Benchmark Analysis'!$C15*3+'Benchmark Analysis'!$H15=O$1,'Benchmark Analysis'!$C15*4+'Benchmark Analysis'!$H15=O$1,'Benchmark Analysis'!$C15*5+'Benchmark Analysis'!$H15=O$1),'Benchmark Analysis'!$L15*(1+'Benchmark Analysis'!$C$110)^'Cash Flow'!O$1," ")</f>
        <v xml:space="preserve"> </v>
      </c>
      <c r="P19" s="8" t="str">
        <f>IF(OR('Benchmark Analysis'!$H15=P$1,'Benchmark Analysis'!$H15+'Benchmark Analysis'!$C15=P$1,'Benchmark Analysis'!$C15*2+'Benchmark Analysis'!$H15=P$1,'Benchmark Analysis'!$C15*3+'Benchmark Analysis'!$H15=P$1,'Benchmark Analysis'!$C15*4+'Benchmark Analysis'!$H15=P$1,'Benchmark Analysis'!$C15*5+'Benchmark Analysis'!$H15=P$1),'Benchmark Analysis'!$L15*(1+'Benchmark Analysis'!$C$110)^'Cash Flow'!P$1," ")</f>
        <v xml:space="preserve"> </v>
      </c>
      <c r="Q19" s="8" t="str">
        <f>IF(OR('Benchmark Analysis'!$H15=Q$1,'Benchmark Analysis'!$H15+'Benchmark Analysis'!$C15=Q$1,'Benchmark Analysis'!$C15*2+'Benchmark Analysis'!$H15=Q$1,'Benchmark Analysis'!$C15*3+'Benchmark Analysis'!$H15=Q$1,'Benchmark Analysis'!$C15*4+'Benchmark Analysis'!$H15=Q$1,'Benchmark Analysis'!$C15*5+'Benchmark Analysis'!$H15=Q$1),'Benchmark Analysis'!$L15*(1+'Benchmark Analysis'!$C$110)^'Cash Flow'!Q$1," ")</f>
        <v xml:space="preserve"> </v>
      </c>
      <c r="R19" s="8" t="str">
        <f>IF(OR('Benchmark Analysis'!$H15=R$1,'Benchmark Analysis'!$H15+'Benchmark Analysis'!$C15=R$1,'Benchmark Analysis'!$C15*2+'Benchmark Analysis'!$H15=R$1,'Benchmark Analysis'!$C15*3+'Benchmark Analysis'!$H15=R$1,'Benchmark Analysis'!$C15*4+'Benchmark Analysis'!$H15=R$1,'Benchmark Analysis'!$C15*5+'Benchmark Analysis'!$H15=R$1),'Benchmark Analysis'!$L15*(1+'Benchmark Analysis'!$C$110)^'Cash Flow'!R$1," ")</f>
        <v xml:space="preserve"> </v>
      </c>
      <c r="S19" s="8" t="str">
        <f>IF(OR('Benchmark Analysis'!$H15=S$1,'Benchmark Analysis'!$H15+'Benchmark Analysis'!$C15=S$1,'Benchmark Analysis'!$C15*2+'Benchmark Analysis'!$H15=S$1,'Benchmark Analysis'!$C15*3+'Benchmark Analysis'!$H15=S$1,'Benchmark Analysis'!$C15*4+'Benchmark Analysis'!$H15=S$1,'Benchmark Analysis'!$C15*5+'Benchmark Analysis'!$H15=S$1),'Benchmark Analysis'!$L15*(1+'Benchmark Analysis'!$C$110)^'Cash Flow'!S$1," ")</f>
        <v xml:space="preserve"> </v>
      </c>
      <c r="T19" s="8" t="str">
        <f>IF(OR('Benchmark Analysis'!$H15=T$1,'Benchmark Analysis'!$H15+'Benchmark Analysis'!$C15=T$1,'Benchmark Analysis'!$C15*2+'Benchmark Analysis'!$H15=T$1,'Benchmark Analysis'!$C15*3+'Benchmark Analysis'!$H15=T$1,'Benchmark Analysis'!$C15*4+'Benchmark Analysis'!$H15=T$1,'Benchmark Analysis'!$C15*5+'Benchmark Analysis'!$H15=T$1),'Benchmark Analysis'!$L15*(1+'Benchmark Analysis'!$C$110)^'Cash Flow'!T$1," ")</f>
        <v xml:space="preserve"> </v>
      </c>
      <c r="U19" s="8" t="str">
        <f>IF(OR('Benchmark Analysis'!$H15=U$1,'Benchmark Analysis'!$H15+'Benchmark Analysis'!$C15=U$1,'Benchmark Analysis'!$C15*2+'Benchmark Analysis'!$H15=U$1,'Benchmark Analysis'!$C15*3+'Benchmark Analysis'!$H15=U$1,'Benchmark Analysis'!$C15*4+'Benchmark Analysis'!$H15=U$1,'Benchmark Analysis'!$C15*5+'Benchmark Analysis'!$H15=U$1),'Benchmark Analysis'!$L15*(1+'Benchmark Analysis'!$C$110)^'Cash Flow'!U$1," ")</f>
        <v xml:space="preserve"> </v>
      </c>
      <c r="V19" s="8" t="str">
        <f>IF(OR('Benchmark Analysis'!$H15=V$1,'Benchmark Analysis'!$H15+'Benchmark Analysis'!$C15=V$1,'Benchmark Analysis'!$C15*2+'Benchmark Analysis'!$H15=V$1,'Benchmark Analysis'!$C15*3+'Benchmark Analysis'!$H15=V$1,'Benchmark Analysis'!$C15*4+'Benchmark Analysis'!$H15=V$1,'Benchmark Analysis'!$C15*5+'Benchmark Analysis'!$H15=V$1),'Benchmark Analysis'!$L15*(1+'Benchmark Analysis'!$C$110)^'Cash Flow'!V$1," ")</f>
        <v xml:space="preserve"> </v>
      </c>
      <c r="W19" s="8">
        <f>IF(OR('Benchmark Analysis'!$H15=W$1,'Benchmark Analysis'!$H15+'Benchmark Analysis'!$C15=W$1,'Benchmark Analysis'!$C15*2+'Benchmark Analysis'!$H15=W$1,'Benchmark Analysis'!$C15*3+'Benchmark Analysis'!$H15=W$1,'Benchmark Analysis'!$C15*4+'Benchmark Analysis'!$H15=W$1,'Benchmark Analysis'!$C15*5+'Benchmark Analysis'!$H15=W$1),'Benchmark Analysis'!$L15*(1+'Benchmark Analysis'!$C$110)^'Cash Flow'!W$1," ")</f>
        <v>106988.2125104415</v>
      </c>
      <c r="X19" s="8" t="str">
        <f>IF(OR('Benchmark Analysis'!$H15=X$1,'Benchmark Analysis'!$H15+'Benchmark Analysis'!$C15=X$1,'Benchmark Analysis'!$C15*2+'Benchmark Analysis'!$H15=X$1,'Benchmark Analysis'!$C15*3+'Benchmark Analysis'!$H15=X$1,'Benchmark Analysis'!$C15*4+'Benchmark Analysis'!$H15=X$1,'Benchmark Analysis'!$C15*5+'Benchmark Analysis'!$H15=X$1),'Benchmark Analysis'!$L15*(1+'Benchmark Analysis'!$C$110)^'Cash Flow'!X$1," ")</f>
        <v xml:space="preserve"> </v>
      </c>
      <c r="Y19" s="8" t="str">
        <f>IF(OR('Benchmark Analysis'!$H15=Y$1,'Benchmark Analysis'!$H15+'Benchmark Analysis'!$C15=Y$1,'Benchmark Analysis'!$C15*2+'Benchmark Analysis'!$H15=Y$1,'Benchmark Analysis'!$C15*3+'Benchmark Analysis'!$H15=Y$1,'Benchmark Analysis'!$C15*4+'Benchmark Analysis'!$H15=Y$1,'Benchmark Analysis'!$C15*5+'Benchmark Analysis'!$H15=Y$1),'Benchmark Analysis'!$L15*(1+'Benchmark Analysis'!$C$110)^'Cash Flow'!Y$1," ")</f>
        <v xml:space="preserve"> </v>
      </c>
      <c r="Z19" s="8" t="str">
        <f>IF(OR('Benchmark Analysis'!$H15=Z$1,'Benchmark Analysis'!$H15+'Benchmark Analysis'!$C15=Z$1,'Benchmark Analysis'!$C15*2+'Benchmark Analysis'!$H15=Z$1,'Benchmark Analysis'!$C15*3+'Benchmark Analysis'!$H15=Z$1,'Benchmark Analysis'!$C15*4+'Benchmark Analysis'!$H15=Z$1,'Benchmark Analysis'!$C15*5+'Benchmark Analysis'!$H15=Z$1),'Benchmark Analysis'!$L15*(1+'Benchmark Analysis'!$C$110)^'Cash Flow'!Z$1," ")</f>
        <v xml:space="preserve"> </v>
      </c>
      <c r="AA19" s="8" t="str">
        <f>IF(OR('Benchmark Analysis'!$H15=AA$1,'Benchmark Analysis'!$H15+'Benchmark Analysis'!$C15=AA$1,'Benchmark Analysis'!$C15*2+'Benchmark Analysis'!$H15=AA$1,'Benchmark Analysis'!$C15*3+'Benchmark Analysis'!$H15=AA$1,'Benchmark Analysis'!$C15*4+'Benchmark Analysis'!$H15=AA$1,'Benchmark Analysis'!$C15*5+'Benchmark Analysis'!$H15=AA$1),'Benchmark Analysis'!$L15*(1+'Benchmark Analysis'!$C$110)^'Cash Flow'!AA$1," ")</f>
        <v xml:space="preserve"> </v>
      </c>
      <c r="AB19" s="8" t="str">
        <f>IF(OR('Benchmark Analysis'!$H15=AB$1,'Benchmark Analysis'!$H15+'Benchmark Analysis'!$C15=AB$1,'Benchmark Analysis'!$C15*2+'Benchmark Analysis'!$H15=AB$1,'Benchmark Analysis'!$C15*3+'Benchmark Analysis'!$H15=AB$1,'Benchmark Analysis'!$C15*4+'Benchmark Analysis'!$H15=AB$1,'Benchmark Analysis'!$C15*5+'Benchmark Analysis'!$H15=AB$1),'Benchmark Analysis'!$L15*(1+'Benchmark Analysis'!$C$110)^'Cash Flow'!AB$1," ")</f>
        <v xml:space="preserve"> </v>
      </c>
      <c r="AC19" s="8" t="str">
        <f>IF(OR('Benchmark Analysis'!$H15=AC$1,'Benchmark Analysis'!$H15+'Benchmark Analysis'!$C15=AC$1,'Benchmark Analysis'!$C15*2+'Benchmark Analysis'!$H15=AC$1,'Benchmark Analysis'!$C15*3+'Benchmark Analysis'!$H15=AC$1,'Benchmark Analysis'!$C15*4+'Benchmark Analysis'!$H15=AC$1,'Benchmark Analysis'!$C15*5+'Benchmark Analysis'!$H15=AC$1),'Benchmark Analysis'!$L15*(1+'Benchmark Analysis'!$C$110)^'Cash Flow'!AC$1," ")</f>
        <v xml:space="preserve"> </v>
      </c>
      <c r="AD19" s="8" t="str">
        <f>IF(OR('Benchmark Analysis'!$H15=AD$1,'Benchmark Analysis'!$H15+'Benchmark Analysis'!$C15=AD$1,'Benchmark Analysis'!$C15*2+'Benchmark Analysis'!$H15=AD$1,'Benchmark Analysis'!$C15*3+'Benchmark Analysis'!$H15=AD$1,'Benchmark Analysis'!$C15*4+'Benchmark Analysis'!$H15=AD$1,'Benchmark Analysis'!$C15*5+'Benchmark Analysis'!$H15=AD$1),'Benchmark Analysis'!$L15*(1+'Benchmark Analysis'!$C$110)^'Cash Flow'!AD$1," ")</f>
        <v xml:space="preserve"> </v>
      </c>
      <c r="AE19" s="8" t="str">
        <f>IF(OR('Benchmark Analysis'!$H15=AE$1,'Benchmark Analysis'!$H15+'Benchmark Analysis'!$C15=AE$1,'Benchmark Analysis'!$C15*2+'Benchmark Analysis'!$H15=AE$1,'Benchmark Analysis'!$C15*3+'Benchmark Analysis'!$H15=AE$1,'Benchmark Analysis'!$C15*4+'Benchmark Analysis'!$H15=AE$1,'Benchmark Analysis'!$C15*5+'Benchmark Analysis'!$H15=AE$1),'Benchmark Analysis'!$L15*(1+'Benchmark Analysis'!$C$110)^'Cash Flow'!AE$1," ")</f>
        <v xml:space="preserve"> </v>
      </c>
      <c r="AF19" s="8" t="str">
        <f>IF(OR('Benchmark Analysis'!$H15=AF$1,'Benchmark Analysis'!$H15+'Benchmark Analysis'!$C15=AF$1,'Benchmark Analysis'!$C15*2+'Benchmark Analysis'!$H15=AF$1,'Benchmark Analysis'!$C15*3+'Benchmark Analysis'!$H15=AF$1,'Benchmark Analysis'!$C15*4+'Benchmark Analysis'!$H15=AF$1,'Benchmark Analysis'!$C15*5+'Benchmark Analysis'!$H15=AF$1),'Benchmark Analysis'!$L15*(1+'Benchmark Analysis'!$C$110)^'Cash Flow'!AF$1," ")</f>
        <v xml:space="preserve"> </v>
      </c>
      <c r="AG19" s="8" t="str">
        <f>IF(OR('Benchmark Analysis'!$H15=AG$1,'Benchmark Analysis'!$H15+'Benchmark Analysis'!$C15=AG$1,'Benchmark Analysis'!$C15*2+'Benchmark Analysis'!$H15=AG$1,'Benchmark Analysis'!$C15*3+'Benchmark Analysis'!$H15=AG$1,'Benchmark Analysis'!$C15*4+'Benchmark Analysis'!$H15=AG$1,'Benchmark Analysis'!$C15*5+'Benchmark Analysis'!$H15=AG$1),'Benchmark Analysis'!$L15*(1+'Benchmark Analysis'!$C$110)^'Cash Flow'!AG$1," ")</f>
        <v xml:space="preserve"> </v>
      </c>
    </row>
    <row r="20" spans="1:33" x14ac:dyDescent="0.2">
      <c r="A20" s="80" t="str">
        <f>'Benchmark Analysis'!A16</f>
        <v>5B</v>
      </c>
      <c r="B20" s="66" t="str">
        <f>'Benchmark Analysis'!B16</f>
        <v>Hollow-core steel door to mechanical room</v>
      </c>
      <c r="C20" s="7"/>
      <c r="D20" s="8" t="str">
        <f>IF(OR('Benchmark Analysis'!$H16=D$1,'Benchmark Analysis'!$H16+'Benchmark Analysis'!$C16=D$1,'Benchmark Analysis'!$C16*2+'Benchmark Analysis'!$H16=D$1,'Benchmark Analysis'!$C16*3+'Benchmark Analysis'!$H16=D$1,'Benchmark Analysis'!$C16*4+'Benchmark Analysis'!$H16=D$1,'Benchmark Analysis'!$C16*5+'Benchmark Analysis'!$H16=D$1),'Benchmark Analysis'!$L16*(1+'Benchmark Analysis'!$C$110)^'Cash Flow'!D$1," ")</f>
        <v xml:space="preserve"> </v>
      </c>
      <c r="E20" s="8" t="str">
        <f>IF(OR('Benchmark Analysis'!$H16=E$1,'Benchmark Analysis'!$H16+'Benchmark Analysis'!$C16=E$1,'Benchmark Analysis'!$C16*2+'Benchmark Analysis'!$H16=E$1,'Benchmark Analysis'!$C16*3+'Benchmark Analysis'!$H16=E$1,'Benchmark Analysis'!$C16*4+'Benchmark Analysis'!$H16=E$1,'Benchmark Analysis'!$C16*5+'Benchmark Analysis'!$H16=E$1),'Benchmark Analysis'!$L16*(1+'Benchmark Analysis'!$C$110)^'Cash Flow'!E$1," ")</f>
        <v xml:space="preserve"> </v>
      </c>
      <c r="F20" s="8" t="str">
        <f>IF(OR('Benchmark Analysis'!$H16=F$1,'Benchmark Analysis'!$H16+'Benchmark Analysis'!$C16=F$1,'Benchmark Analysis'!$C16*2+'Benchmark Analysis'!$H16=F$1,'Benchmark Analysis'!$C16*3+'Benchmark Analysis'!$H16=F$1,'Benchmark Analysis'!$C16*4+'Benchmark Analysis'!$H16=F$1,'Benchmark Analysis'!$C16*5+'Benchmark Analysis'!$H16=F$1),'Benchmark Analysis'!$L16*(1+'Benchmark Analysis'!$C$110)^'Cash Flow'!F$1," ")</f>
        <v xml:space="preserve"> </v>
      </c>
      <c r="G20" s="8" t="str">
        <f>IF(OR('Benchmark Analysis'!$H16=G$1,'Benchmark Analysis'!$H16+'Benchmark Analysis'!$C16=G$1,'Benchmark Analysis'!$C16*2+'Benchmark Analysis'!$H16=G$1,'Benchmark Analysis'!$C16*3+'Benchmark Analysis'!$H16=G$1,'Benchmark Analysis'!$C16*4+'Benchmark Analysis'!$H16=G$1,'Benchmark Analysis'!$C16*5+'Benchmark Analysis'!$H16=G$1),'Benchmark Analysis'!$L16*(1+'Benchmark Analysis'!$C$110)^'Cash Flow'!G$1," ")</f>
        <v xml:space="preserve"> </v>
      </c>
      <c r="H20" s="8" t="str">
        <f>IF(OR('Benchmark Analysis'!$H16=H$1,'Benchmark Analysis'!$H16+'Benchmark Analysis'!$C16=H$1,'Benchmark Analysis'!$C16*2+'Benchmark Analysis'!$H16=H$1,'Benchmark Analysis'!$C16*3+'Benchmark Analysis'!$H16=H$1,'Benchmark Analysis'!$C16*4+'Benchmark Analysis'!$H16=H$1,'Benchmark Analysis'!$C16*5+'Benchmark Analysis'!$H16=H$1),'Benchmark Analysis'!$L16*(1+'Benchmark Analysis'!$C$110)^'Cash Flow'!H$1," ")</f>
        <v xml:space="preserve"> </v>
      </c>
      <c r="I20" s="8" t="str">
        <f>IF(OR('Benchmark Analysis'!$H16=I$1,'Benchmark Analysis'!$H16+'Benchmark Analysis'!$C16=I$1,'Benchmark Analysis'!$C16*2+'Benchmark Analysis'!$H16=I$1,'Benchmark Analysis'!$C16*3+'Benchmark Analysis'!$H16=I$1,'Benchmark Analysis'!$C16*4+'Benchmark Analysis'!$H16=I$1,'Benchmark Analysis'!$C16*5+'Benchmark Analysis'!$H16=I$1),'Benchmark Analysis'!$L16*(1+'Benchmark Analysis'!$C$110)^'Cash Flow'!I$1," ")</f>
        <v xml:space="preserve"> </v>
      </c>
      <c r="J20" s="8" t="str">
        <f>IF(OR('Benchmark Analysis'!$H16=J$1,'Benchmark Analysis'!$H16+'Benchmark Analysis'!$C16=J$1,'Benchmark Analysis'!$C16*2+'Benchmark Analysis'!$H16=J$1,'Benchmark Analysis'!$C16*3+'Benchmark Analysis'!$H16=J$1,'Benchmark Analysis'!$C16*4+'Benchmark Analysis'!$H16=J$1,'Benchmark Analysis'!$C16*5+'Benchmark Analysis'!$H16=J$1),'Benchmark Analysis'!$L16*(1+'Benchmark Analysis'!$C$110)^'Cash Flow'!J$1," ")</f>
        <v xml:space="preserve"> </v>
      </c>
      <c r="K20" s="8" t="str">
        <f>IF(OR('Benchmark Analysis'!$H16=K$1,'Benchmark Analysis'!$H16+'Benchmark Analysis'!$C16=K$1,'Benchmark Analysis'!$C16*2+'Benchmark Analysis'!$H16=K$1,'Benchmark Analysis'!$C16*3+'Benchmark Analysis'!$H16=K$1,'Benchmark Analysis'!$C16*4+'Benchmark Analysis'!$H16=K$1,'Benchmark Analysis'!$C16*5+'Benchmark Analysis'!$H16=K$1),'Benchmark Analysis'!$L16*(1+'Benchmark Analysis'!$C$110)^'Cash Flow'!K$1," ")</f>
        <v xml:space="preserve"> </v>
      </c>
      <c r="L20" s="8" t="str">
        <f>IF(OR('Benchmark Analysis'!$H16=L$1,'Benchmark Analysis'!$H16+'Benchmark Analysis'!$C16=L$1,'Benchmark Analysis'!$C16*2+'Benchmark Analysis'!$H16=L$1,'Benchmark Analysis'!$C16*3+'Benchmark Analysis'!$H16=L$1,'Benchmark Analysis'!$C16*4+'Benchmark Analysis'!$H16=L$1,'Benchmark Analysis'!$C16*5+'Benchmark Analysis'!$H16=L$1),'Benchmark Analysis'!$L16*(1+'Benchmark Analysis'!$C$110)^'Cash Flow'!L$1," ")</f>
        <v xml:space="preserve"> </v>
      </c>
      <c r="M20" s="8" t="str">
        <f>IF(OR('Benchmark Analysis'!$H16=M$1,'Benchmark Analysis'!$H16+'Benchmark Analysis'!$C16=M$1,'Benchmark Analysis'!$C16*2+'Benchmark Analysis'!$H16=M$1,'Benchmark Analysis'!$C16*3+'Benchmark Analysis'!$H16=M$1,'Benchmark Analysis'!$C16*4+'Benchmark Analysis'!$H16=M$1,'Benchmark Analysis'!$C16*5+'Benchmark Analysis'!$H16=M$1),'Benchmark Analysis'!$L16*(1+'Benchmark Analysis'!$C$110)^'Cash Flow'!M$1," ")</f>
        <v xml:space="preserve"> </v>
      </c>
      <c r="N20" s="8" t="str">
        <f>IF(OR('Benchmark Analysis'!$H16=N$1,'Benchmark Analysis'!$H16+'Benchmark Analysis'!$C16=N$1,'Benchmark Analysis'!$C16*2+'Benchmark Analysis'!$H16=N$1,'Benchmark Analysis'!$C16*3+'Benchmark Analysis'!$H16=N$1,'Benchmark Analysis'!$C16*4+'Benchmark Analysis'!$H16=N$1,'Benchmark Analysis'!$C16*5+'Benchmark Analysis'!$H16=N$1),'Benchmark Analysis'!$L16*(1+'Benchmark Analysis'!$C$110)^'Cash Flow'!N$1," ")</f>
        <v xml:space="preserve"> </v>
      </c>
      <c r="O20" s="8" t="str">
        <f>IF(OR('Benchmark Analysis'!$H16=O$1,'Benchmark Analysis'!$H16+'Benchmark Analysis'!$C16=O$1,'Benchmark Analysis'!$C16*2+'Benchmark Analysis'!$H16=O$1,'Benchmark Analysis'!$C16*3+'Benchmark Analysis'!$H16=O$1,'Benchmark Analysis'!$C16*4+'Benchmark Analysis'!$H16=O$1,'Benchmark Analysis'!$C16*5+'Benchmark Analysis'!$H16=O$1),'Benchmark Analysis'!$L16*(1+'Benchmark Analysis'!$C$110)^'Cash Flow'!O$1," ")</f>
        <v xml:space="preserve"> </v>
      </c>
      <c r="P20" s="8" t="str">
        <f>IF(OR('Benchmark Analysis'!$H16=P$1,'Benchmark Analysis'!$H16+'Benchmark Analysis'!$C16=P$1,'Benchmark Analysis'!$C16*2+'Benchmark Analysis'!$H16=P$1,'Benchmark Analysis'!$C16*3+'Benchmark Analysis'!$H16=P$1,'Benchmark Analysis'!$C16*4+'Benchmark Analysis'!$H16=P$1,'Benchmark Analysis'!$C16*5+'Benchmark Analysis'!$H16=P$1),'Benchmark Analysis'!$L16*(1+'Benchmark Analysis'!$C$110)^'Cash Flow'!P$1," ")</f>
        <v xml:space="preserve"> </v>
      </c>
      <c r="Q20" s="8" t="str">
        <f>IF(OR('Benchmark Analysis'!$H16=Q$1,'Benchmark Analysis'!$H16+'Benchmark Analysis'!$C16=Q$1,'Benchmark Analysis'!$C16*2+'Benchmark Analysis'!$H16=Q$1,'Benchmark Analysis'!$C16*3+'Benchmark Analysis'!$H16=Q$1,'Benchmark Analysis'!$C16*4+'Benchmark Analysis'!$H16=Q$1,'Benchmark Analysis'!$C16*5+'Benchmark Analysis'!$H16=Q$1),'Benchmark Analysis'!$L16*(1+'Benchmark Analysis'!$C$110)^'Cash Flow'!Q$1," ")</f>
        <v xml:space="preserve"> </v>
      </c>
      <c r="R20" s="8">
        <f>IF(OR('Benchmark Analysis'!$H16=R$1,'Benchmark Analysis'!$H16+'Benchmark Analysis'!$C16=R$1,'Benchmark Analysis'!$C16*2+'Benchmark Analysis'!$H16=R$1,'Benchmark Analysis'!$C16*3+'Benchmark Analysis'!$H16=R$1,'Benchmark Analysis'!$C16*4+'Benchmark Analysis'!$H16=R$1,'Benchmark Analysis'!$C16*5+'Benchmark Analysis'!$H16=R$1),'Benchmark Analysis'!$L16*(1+'Benchmark Analysis'!$C$110)^'Cash Flow'!R$1," ")</f>
        <v>2691.7366766482583</v>
      </c>
      <c r="S20" s="8" t="str">
        <f>IF(OR('Benchmark Analysis'!$H16=S$1,'Benchmark Analysis'!$H16+'Benchmark Analysis'!$C16=S$1,'Benchmark Analysis'!$C16*2+'Benchmark Analysis'!$H16=S$1,'Benchmark Analysis'!$C16*3+'Benchmark Analysis'!$H16=S$1,'Benchmark Analysis'!$C16*4+'Benchmark Analysis'!$H16=S$1,'Benchmark Analysis'!$C16*5+'Benchmark Analysis'!$H16=S$1),'Benchmark Analysis'!$L16*(1+'Benchmark Analysis'!$C$110)^'Cash Flow'!S$1," ")</f>
        <v xml:space="preserve"> </v>
      </c>
      <c r="T20" s="8" t="str">
        <f>IF(OR('Benchmark Analysis'!$H16=T$1,'Benchmark Analysis'!$H16+'Benchmark Analysis'!$C16=T$1,'Benchmark Analysis'!$C16*2+'Benchmark Analysis'!$H16=T$1,'Benchmark Analysis'!$C16*3+'Benchmark Analysis'!$H16=T$1,'Benchmark Analysis'!$C16*4+'Benchmark Analysis'!$H16=T$1,'Benchmark Analysis'!$C16*5+'Benchmark Analysis'!$H16=T$1),'Benchmark Analysis'!$L16*(1+'Benchmark Analysis'!$C$110)^'Cash Flow'!T$1," ")</f>
        <v xml:space="preserve"> </v>
      </c>
      <c r="U20" s="8" t="str">
        <f>IF(OR('Benchmark Analysis'!$H16=U$1,'Benchmark Analysis'!$H16+'Benchmark Analysis'!$C16=U$1,'Benchmark Analysis'!$C16*2+'Benchmark Analysis'!$H16=U$1,'Benchmark Analysis'!$C16*3+'Benchmark Analysis'!$H16=U$1,'Benchmark Analysis'!$C16*4+'Benchmark Analysis'!$H16=U$1,'Benchmark Analysis'!$C16*5+'Benchmark Analysis'!$H16=U$1),'Benchmark Analysis'!$L16*(1+'Benchmark Analysis'!$C$110)^'Cash Flow'!U$1," ")</f>
        <v xml:space="preserve"> </v>
      </c>
      <c r="V20" s="8" t="str">
        <f>IF(OR('Benchmark Analysis'!$H16=V$1,'Benchmark Analysis'!$H16+'Benchmark Analysis'!$C16=V$1,'Benchmark Analysis'!$C16*2+'Benchmark Analysis'!$H16=V$1,'Benchmark Analysis'!$C16*3+'Benchmark Analysis'!$H16=V$1,'Benchmark Analysis'!$C16*4+'Benchmark Analysis'!$H16=V$1,'Benchmark Analysis'!$C16*5+'Benchmark Analysis'!$H16=V$1),'Benchmark Analysis'!$L16*(1+'Benchmark Analysis'!$C$110)^'Cash Flow'!V$1," ")</f>
        <v xml:space="preserve"> </v>
      </c>
      <c r="W20" s="8" t="str">
        <f>IF(OR('Benchmark Analysis'!$H16=W$1,'Benchmark Analysis'!$H16+'Benchmark Analysis'!$C16=W$1,'Benchmark Analysis'!$C16*2+'Benchmark Analysis'!$H16=W$1,'Benchmark Analysis'!$C16*3+'Benchmark Analysis'!$H16=W$1,'Benchmark Analysis'!$C16*4+'Benchmark Analysis'!$H16=W$1,'Benchmark Analysis'!$C16*5+'Benchmark Analysis'!$H16=W$1),'Benchmark Analysis'!$L16*(1+'Benchmark Analysis'!$C$110)^'Cash Flow'!W$1," ")</f>
        <v xml:space="preserve"> </v>
      </c>
      <c r="X20" s="8" t="str">
        <f>IF(OR('Benchmark Analysis'!$H16=X$1,'Benchmark Analysis'!$H16+'Benchmark Analysis'!$C16=X$1,'Benchmark Analysis'!$C16*2+'Benchmark Analysis'!$H16=X$1,'Benchmark Analysis'!$C16*3+'Benchmark Analysis'!$H16=X$1,'Benchmark Analysis'!$C16*4+'Benchmark Analysis'!$H16=X$1,'Benchmark Analysis'!$C16*5+'Benchmark Analysis'!$H16=X$1),'Benchmark Analysis'!$L16*(1+'Benchmark Analysis'!$C$110)^'Cash Flow'!X$1," ")</f>
        <v xml:space="preserve"> </v>
      </c>
      <c r="Y20" s="8" t="str">
        <f>IF(OR('Benchmark Analysis'!$H16=Y$1,'Benchmark Analysis'!$H16+'Benchmark Analysis'!$C16=Y$1,'Benchmark Analysis'!$C16*2+'Benchmark Analysis'!$H16=Y$1,'Benchmark Analysis'!$C16*3+'Benchmark Analysis'!$H16=Y$1,'Benchmark Analysis'!$C16*4+'Benchmark Analysis'!$H16=Y$1,'Benchmark Analysis'!$C16*5+'Benchmark Analysis'!$H16=Y$1),'Benchmark Analysis'!$L16*(1+'Benchmark Analysis'!$C$110)^'Cash Flow'!Y$1," ")</f>
        <v xml:space="preserve"> </v>
      </c>
      <c r="Z20" s="8" t="str">
        <f>IF(OR('Benchmark Analysis'!$H16=Z$1,'Benchmark Analysis'!$H16+'Benchmark Analysis'!$C16=Z$1,'Benchmark Analysis'!$C16*2+'Benchmark Analysis'!$H16=Z$1,'Benchmark Analysis'!$C16*3+'Benchmark Analysis'!$H16=Z$1,'Benchmark Analysis'!$C16*4+'Benchmark Analysis'!$H16=Z$1,'Benchmark Analysis'!$C16*5+'Benchmark Analysis'!$H16=Z$1),'Benchmark Analysis'!$L16*(1+'Benchmark Analysis'!$C$110)^'Cash Flow'!Z$1," ")</f>
        <v xml:space="preserve"> </v>
      </c>
      <c r="AA20" s="8" t="str">
        <f>IF(OR('Benchmark Analysis'!$H16=AA$1,'Benchmark Analysis'!$H16+'Benchmark Analysis'!$C16=AA$1,'Benchmark Analysis'!$C16*2+'Benchmark Analysis'!$H16=AA$1,'Benchmark Analysis'!$C16*3+'Benchmark Analysis'!$H16=AA$1,'Benchmark Analysis'!$C16*4+'Benchmark Analysis'!$H16=AA$1,'Benchmark Analysis'!$C16*5+'Benchmark Analysis'!$H16=AA$1),'Benchmark Analysis'!$L16*(1+'Benchmark Analysis'!$C$110)^'Cash Flow'!AA$1," ")</f>
        <v xml:space="preserve"> </v>
      </c>
      <c r="AB20" s="8" t="str">
        <f>IF(OR('Benchmark Analysis'!$H16=AB$1,'Benchmark Analysis'!$H16+'Benchmark Analysis'!$C16=AB$1,'Benchmark Analysis'!$C16*2+'Benchmark Analysis'!$H16=AB$1,'Benchmark Analysis'!$C16*3+'Benchmark Analysis'!$H16=AB$1,'Benchmark Analysis'!$C16*4+'Benchmark Analysis'!$H16=AB$1,'Benchmark Analysis'!$C16*5+'Benchmark Analysis'!$H16=AB$1),'Benchmark Analysis'!$L16*(1+'Benchmark Analysis'!$C$110)^'Cash Flow'!AB$1," ")</f>
        <v xml:space="preserve"> </v>
      </c>
      <c r="AC20" s="8" t="str">
        <f>IF(OR('Benchmark Analysis'!$H16=AC$1,'Benchmark Analysis'!$H16+'Benchmark Analysis'!$C16=AC$1,'Benchmark Analysis'!$C16*2+'Benchmark Analysis'!$H16=AC$1,'Benchmark Analysis'!$C16*3+'Benchmark Analysis'!$H16=AC$1,'Benchmark Analysis'!$C16*4+'Benchmark Analysis'!$H16=AC$1,'Benchmark Analysis'!$C16*5+'Benchmark Analysis'!$H16=AC$1),'Benchmark Analysis'!$L16*(1+'Benchmark Analysis'!$C$110)^'Cash Flow'!AC$1," ")</f>
        <v xml:space="preserve"> </v>
      </c>
      <c r="AD20" s="8" t="str">
        <f>IF(OR('Benchmark Analysis'!$H16=AD$1,'Benchmark Analysis'!$H16+'Benchmark Analysis'!$C16=AD$1,'Benchmark Analysis'!$C16*2+'Benchmark Analysis'!$H16=AD$1,'Benchmark Analysis'!$C16*3+'Benchmark Analysis'!$H16=AD$1,'Benchmark Analysis'!$C16*4+'Benchmark Analysis'!$H16=AD$1,'Benchmark Analysis'!$C16*5+'Benchmark Analysis'!$H16=AD$1),'Benchmark Analysis'!$L16*(1+'Benchmark Analysis'!$C$110)^'Cash Flow'!AD$1," ")</f>
        <v xml:space="preserve"> </v>
      </c>
      <c r="AE20" s="8" t="str">
        <f>IF(OR('Benchmark Analysis'!$H16=AE$1,'Benchmark Analysis'!$H16+'Benchmark Analysis'!$C16=AE$1,'Benchmark Analysis'!$C16*2+'Benchmark Analysis'!$H16=AE$1,'Benchmark Analysis'!$C16*3+'Benchmark Analysis'!$H16=AE$1,'Benchmark Analysis'!$C16*4+'Benchmark Analysis'!$H16=AE$1,'Benchmark Analysis'!$C16*5+'Benchmark Analysis'!$H16=AE$1),'Benchmark Analysis'!$L16*(1+'Benchmark Analysis'!$C$110)^'Cash Flow'!AE$1," ")</f>
        <v xml:space="preserve"> </v>
      </c>
      <c r="AF20" s="8" t="str">
        <f>IF(OR('Benchmark Analysis'!$H16=AF$1,'Benchmark Analysis'!$H16+'Benchmark Analysis'!$C16=AF$1,'Benchmark Analysis'!$C16*2+'Benchmark Analysis'!$H16=AF$1,'Benchmark Analysis'!$C16*3+'Benchmark Analysis'!$H16=AF$1,'Benchmark Analysis'!$C16*4+'Benchmark Analysis'!$H16=AF$1,'Benchmark Analysis'!$C16*5+'Benchmark Analysis'!$H16=AF$1),'Benchmark Analysis'!$L16*(1+'Benchmark Analysis'!$C$110)^'Cash Flow'!AF$1," ")</f>
        <v xml:space="preserve"> </v>
      </c>
      <c r="AG20" s="8" t="str">
        <f>IF(OR('Benchmark Analysis'!$H16=AG$1,'Benchmark Analysis'!$H16+'Benchmark Analysis'!$C16=AG$1,'Benchmark Analysis'!$C16*2+'Benchmark Analysis'!$H16=AG$1,'Benchmark Analysis'!$C16*3+'Benchmark Analysis'!$H16=AG$1,'Benchmark Analysis'!$C16*4+'Benchmark Analysis'!$H16=AG$1,'Benchmark Analysis'!$C16*5+'Benchmark Analysis'!$H16=AG$1),'Benchmark Analysis'!$L16*(1+'Benchmark Analysis'!$C$110)^'Cash Flow'!AG$1," ")</f>
        <v xml:space="preserve"> </v>
      </c>
    </row>
    <row r="21" spans="1:33" x14ac:dyDescent="0.2">
      <c r="A21" s="80" t="str">
        <f>'Benchmark Analysis'!A17</f>
        <v>5C</v>
      </c>
      <c r="B21" s="66" t="str">
        <f>'Benchmark Analysis'!B17</f>
        <v>Metal clad swing door with glazed panel to caretakers suite</v>
      </c>
      <c r="C21" s="7"/>
      <c r="D21" s="8">
        <f>IF(OR('Benchmark Analysis'!$H17=D$1,'Benchmark Analysis'!$H17+'Benchmark Analysis'!$C17=D$1,'Benchmark Analysis'!$C17*2+'Benchmark Analysis'!$H17=D$1,'Benchmark Analysis'!$C17*3+'Benchmark Analysis'!$H17=D$1,'Benchmark Analysis'!$C17*4+'Benchmark Analysis'!$H17=D$1,'Benchmark Analysis'!$C17*5+'Benchmark Analysis'!$H17=D$1),'Benchmark Analysis'!$L17*(1+'Benchmark Analysis'!$C$110)^'Cash Flow'!D$1," ")</f>
        <v>1020</v>
      </c>
      <c r="E21" s="8" t="str">
        <f>IF(OR('Benchmark Analysis'!$H17=E$1,'Benchmark Analysis'!$H17+'Benchmark Analysis'!$C17=E$1,'Benchmark Analysis'!$C17*2+'Benchmark Analysis'!$H17=E$1,'Benchmark Analysis'!$C17*3+'Benchmark Analysis'!$H17=E$1,'Benchmark Analysis'!$C17*4+'Benchmark Analysis'!$H17=E$1,'Benchmark Analysis'!$C17*5+'Benchmark Analysis'!$H17=E$1),'Benchmark Analysis'!$L17*(1+'Benchmark Analysis'!$C$110)^'Cash Flow'!E$1," ")</f>
        <v xml:space="preserve"> </v>
      </c>
      <c r="F21" s="8" t="str">
        <f>IF(OR('Benchmark Analysis'!$H17=F$1,'Benchmark Analysis'!$H17+'Benchmark Analysis'!$C17=F$1,'Benchmark Analysis'!$C17*2+'Benchmark Analysis'!$H17=F$1,'Benchmark Analysis'!$C17*3+'Benchmark Analysis'!$H17=F$1,'Benchmark Analysis'!$C17*4+'Benchmark Analysis'!$H17=F$1,'Benchmark Analysis'!$C17*5+'Benchmark Analysis'!$H17=F$1),'Benchmark Analysis'!$L17*(1+'Benchmark Analysis'!$C$110)^'Cash Flow'!F$1," ")</f>
        <v xml:space="preserve"> </v>
      </c>
      <c r="G21" s="8" t="str">
        <f>IF(OR('Benchmark Analysis'!$H17=G$1,'Benchmark Analysis'!$H17+'Benchmark Analysis'!$C17=G$1,'Benchmark Analysis'!$C17*2+'Benchmark Analysis'!$H17=G$1,'Benchmark Analysis'!$C17*3+'Benchmark Analysis'!$H17=G$1,'Benchmark Analysis'!$C17*4+'Benchmark Analysis'!$H17=G$1,'Benchmark Analysis'!$C17*5+'Benchmark Analysis'!$H17=G$1),'Benchmark Analysis'!$L17*(1+'Benchmark Analysis'!$C$110)^'Cash Flow'!G$1," ")</f>
        <v xml:space="preserve"> </v>
      </c>
      <c r="H21" s="8" t="str">
        <f>IF(OR('Benchmark Analysis'!$H17=H$1,'Benchmark Analysis'!$H17+'Benchmark Analysis'!$C17=H$1,'Benchmark Analysis'!$C17*2+'Benchmark Analysis'!$H17=H$1,'Benchmark Analysis'!$C17*3+'Benchmark Analysis'!$H17=H$1,'Benchmark Analysis'!$C17*4+'Benchmark Analysis'!$H17=H$1,'Benchmark Analysis'!$C17*5+'Benchmark Analysis'!$H17=H$1),'Benchmark Analysis'!$L17*(1+'Benchmark Analysis'!$C$110)^'Cash Flow'!H$1," ")</f>
        <v xml:space="preserve"> </v>
      </c>
      <c r="I21" s="8" t="str">
        <f>IF(OR('Benchmark Analysis'!$H17=I$1,'Benchmark Analysis'!$H17+'Benchmark Analysis'!$C17=I$1,'Benchmark Analysis'!$C17*2+'Benchmark Analysis'!$H17=I$1,'Benchmark Analysis'!$C17*3+'Benchmark Analysis'!$H17=I$1,'Benchmark Analysis'!$C17*4+'Benchmark Analysis'!$H17=I$1,'Benchmark Analysis'!$C17*5+'Benchmark Analysis'!$H17=I$1),'Benchmark Analysis'!$L17*(1+'Benchmark Analysis'!$C$110)^'Cash Flow'!I$1," ")</f>
        <v xml:space="preserve"> </v>
      </c>
      <c r="J21" s="8" t="str">
        <f>IF(OR('Benchmark Analysis'!$H17=J$1,'Benchmark Analysis'!$H17+'Benchmark Analysis'!$C17=J$1,'Benchmark Analysis'!$C17*2+'Benchmark Analysis'!$H17=J$1,'Benchmark Analysis'!$C17*3+'Benchmark Analysis'!$H17=J$1,'Benchmark Analysis'!$C17*4+'Benchmark Analysis'!$H17=J$1,'Benchmark Analysis'!$C17*5+'Benchmark Analysis'!$H17=J$1),'Benchmark Analysis'!$L17*(1+'Benchmark Analysis'!$C$110)^'Cash Flow'!J$1," ")</f>
        <v xml:space="preserve"> </v>
      </c>
      <c r="K21" s="8" t="str">
        <f>IF(OR('Benchmark Analysis'!$H17=K$1,'Benchmark Analysis'!$H17+'Benchmark Analysis'!$C17=K$1,'Benchmark Analysis'!$C17*2+'Benchmark Analysis'!$H17=K$1,'Benchmark Analysis'!$C17*3+'Benchmark Analysis'!$H17=K$1,'Benchmark Analysis'!$C17*4+'Benchmark Analysis'!$H17=K$1,'Benchmark Analysis'!$C17*5+'Benchmark Analysis'!$H17=K$1),'Benchmark Analysis'!$L17*(1+'Benchmark Analysis'!$C$110)^'Cash Flow'!K$1," ")</f>
        <v xml:space="preserve"> </v>
      </c>
      <c r="L21" s="8" t="str">
        <f>IF(OR('Benchmark Analysis'!$H17=L$1,'Benchmark Analysis'!$H17+'Benchmark Analysis'!$C17=L$1,'Benchmark Analysis'!$C17*2+'Benchmark Analysis'!$H17=L$1,'Benchmark Analysis'!$C17*3+'Benchmark Analysis'!$H17=L$1,'Benchmark Analysis'!$C17*4+'Benchmark Analysis'!$H17=L$1,'Benchmark Analysis'!$C17*5+'Benchmark Analysis'!$H17=L$1),'Benchmark Analysis'!$L17*(1+'Benchmark Analysis'!$C$110)^'Cash Flow'!L$1," ")</f>
        <v xml:space="preserve"> </v>
      </c>
      <c r="M21" s="8" t="str">
        <f>IF(OR('Benchmark Analysis'!$H17=M$1,'Benchmark Analysis'!$H17+'Benchmark Analysis'!$C17=M$1,'Benchmark Analysis'!$C17*2+'Benchmark Analysis'!$H17=M$1,'Benchmark Analysis'!$C17*3+'Benchmark Analysis'!$H17=M$1,'Benchmark Analysis'!$C17*4+'Benchmark Analysis'!$H17=M$1,'Benchmark Analysis'!$C17*5+'Benchmark Analysis'!$H17=M$1),'Benchmark Analysis'!$L17*(1+'Benchmark Analysis'!$C$110)^'Cash Flow'!M$1," ")</f>
        <v xml:space="preserve"> </v>
      </c>
      <c r="N21" s="8" t="str">
        <f>IF(OR('Benchmark Analysis'!$H17=N$1,'Benchmark Analysis'!$H17+'Benchmark Analysis'!$C17=N$1,'Benchmark Analysis'!$C17*2+'Benchmark Analysis'!$H17=N$1,'Benchmark Analysis'!$C17*3+'Benchmark Analysis'!$H17=N$1,'Benchmark Analysis'!$C17*4+'Benchmark Analysis'!$H17=N$1,'Benchmark Analysis'!$C17*5+'Benchmark Analysis'!$H17=N$1),'Benchmark Analysis'!$L17*(1+'Benchmark Analysis'!$C$110)^'Cash Flow'!N$1," ")</f>
        <v xml:space="preserve"> </v>
      </c>
      <c r="O21" s="8" t="str">
        <f>IF(OR('Benchmark Analysis'!$H17=O$1,'Benchmark Analysis'!$H17+'Benchmark Analysis'!$C17=O$1,'Benchmark Analysis'!$C17*2+'Benchmark Analysis'!$H17=O$1,'Benchmark Analysis'!$C17*3+'Benchmark Analysis'!$H17=O$1,'Benchmark Analysis'!$C17*4+'Benchmark Analysis'!$H17=O$1,'Benchmark Analysis'!$C17*5+'Benchmark Analysis'!$H17=O$1),'Benchmark Analysis'!$L17*(1+'Benchmark Analysis'!$C$110)^'Cash Flow'!O$1," ")</f>
        <v xml:space="preserve"> </v>
      </c>
      <c r="P21" s="8" t="str">
        <f>IF(OR('Benchmark Analysis'!$H17=P$1,'Benchmark Analysis'!$H17+'Benchmark Analysis'!$C17=P$1,'Benchmark Analysis'!$C17*2+'Benchmark Analysis'!$H17=P$1,'Benchmark Analysis'!$C17*3+'Benchmark Analysis'!$H17=P$1,'Benchmark Analysis'!$C17*4+'Benchmark Analysis'!$H17=P$1,'Benchmark Analysis'!$C17*5+'Benchmark Analysis'!$H17=P$1),'Benchmark Analysis'!$L17*(1+'Benchmark Analysis'!$C$110)^'Cash Flow'!P$1," ")</f>
        <v xml:space="preserve"> </v>
      </c>
      <c r="Q21" s="8" t="str">
        <f>IF(OR('Benchmark Analysis'!$H17=Q$1,'Benchmark Analysis'!$H17+'Benchmark Analysis'!$C17=Q$1,'Benchmark Analysis'!$C17*2+'Benchmark Analysis'!$H17=Q$1,'Benchmark Analysis'!$C17*3+'Benchmark Analysis'!$H17=Q$1,'Benchmark Analysis'!$C17*4+'Benchmark Analysis'!$H17=Q$1,'Benchmark Analysis'!$C17*5+'Benchmark Analysis'!$H17=Q$1),'Benchmark Analysis'!$L17*(1+'Benchmark Analysis'!$C$110)^'Cash Flow'!Q$1," ")</f>
        <v xml:space="preserve"> </v>
      </c>
      <c r="R21" s="8" t="str">
        <f>IF(OR('Benchmark Analysis'!$H17=R$1,'Benchmark Analysis'!$H17+'Benchmark Analysis'!$C17=R$1,'Benchmark Analysis'!$C17*2+'Benchmark Analysis'!$H17=R$1,'Benchmark Analysis'!$C17*3+'Benchmark Analysis'!$H17=R$1,'Benchmark Analysis'!$C17*4+'Benchmark Analysis'!$H17=R$1,'Benchmark Analysis'!$C17*5+'Benchmark Analysis'!$H17=R$1),'Benchmark Analysis'!$L17*(1+'Benchmark Analysis'!$C$110)^'Cash Flow'!R$1," ")</f>
        <v xml:space="preserve"> </v>
      </c>
      <c r="S21" s="8" t="str">
        <f>IF(OR('Benchmark Analysis'!$H17=S$1,'Benchmark Analysis'!$H17+'Benchmark Analysis'!$C17=S$1,'Benchmark Analysis'!$C17*2+'Benchmark Analysis'!$H17=S$1,'Benchmark Analysis'!$C17*3+'Benchmark Analysis'!$H17=S$1,'Benchmark Analysis'!$C17*4+'Benchmark Analysis'!$H17=S$1,'Benchmark Analysis'!$C17*5+'Benchmark Analysis'!$H17=S$1),'Benchmark Analysis'!$L17*(1+'Benchmark Analysis'!$C$110)^'Cash Flow'!S$1," ")</f>
        <v xml:space="preserve"> </v>
      </c>
      <c r="T21" s="8" t="str">
        <f>IF(OR('Benchmark Analysis'!$H17=T$1,'Benchmark Analysis'!$H17+'Benchmark Analysis'!$C17=T$1,'Benchmark Analysis'!$C17*2+'Benchmark Analysis'!$H17=T$1,'Benchmark Analysis'!$C17*3+'Benchmark Analysis'!$H17=T$1,'Benchmark Analysis'!$C17*4+'Benchmark Analysis'!$H17=T$1,'Benchmark Analysis'!$C17*5+'Benchmark Analysis'!$H17=T$1),'Benchmark Analysis'!$L17*(1+'Benchmark Analysis'!$C$110)^'Cash Flow'!T$1," ")</f>
        <v xml:space="preserve"> </v>
      </c>
      <c r="U21" s="8" t="str">
        <f>IF(OR('Benchmark Analysis'!$H17=U$1,'Benchmark Analysis'!$H17+'Benchmark Analysis'!$C17=U$1,'Benchmark Analysis'!$C17*2+'Benchmark Analysis'!$H17=U$1,'Benchmark Analysis'!$C17*3+'Benchmark Analysis'!$H17=U$1,'Benchmark Analysis'!$C17*4+'Benchmark Analysis'!$H17=U$1,'Benchmark Analysis'!$C17*5+'Benchmark Analysis'!$H17=U$1),'Benchmark Analysis'!$L17*(1+'Benchmark Analysis'!$C$110)^'Cash Flow'!U$1," ")</f>
        <v xml:space="preserve"> </v>
      </c>
      <c r="V21" s="8" t="str">
        <f>IF(OR('Benchmark Analysis'!$H17=V$1,'Benchmark Analysis'!$H17+'Benchmark Analysis'!$C17=V$1,'Benchmark Analysis'!$C17*2+'Benchmark Analysis'!$H17=V$1,'Benchmark Analysis'!$C17*3+'Benchmark Analysis'!$H17=V$1,'Benchmark Analysis'!$C17*4+'Benchmark Analysis'!$H17=V$1,'Benchmark Analysis'!$C17*5+'Benchmark Analysis'!$H17=V$1),'Benchmark Analysis'!$L17*(1+'Benchmark Analysis'!$C$110)^'Cash Flow'!V$1," ")</f>
        <v xml:space="preserve"> </v>
      </c>
      <c r="W21" s="8" t="str">
        <f>IF(OR('Benchmark Analysis'!$H17=W$1,'Benchmark Analysis'!$H17+'Benchmark Analysis'!$C17=W$1,'Benchmark Analysis'!$C17*2+'Benchmark Analysis'!$H17=W$1,'Benchmark Analysis'!$C17*3+'Benchmark Analysis'!$H17=W$1,'Benchmark Analysis'!$C17*4+'Benchmark Analysis'!$H17=W$1,'Benchmark Analysis'!$C17*5+'Benchmark Analysis'!$H17=W$1),'Benchmark Analysis'!$L17*(1+'Benchmark Analysis'!$C$110)^'Cash Flow'!W$1," ")</f>
        <v xml:space="preserve"> </v>
      </c>
      <c r="X21" s="8" t="str">
        <f>IF(OR('Benchmark Analysis'!$H17=X$1,'Benchmark Analysis'!$H17+'Benchmark Analysis'!$C17=X$1,'Benchmark Analysis'!$C17*2+'Benchmark Analysis'!$H17=X$1,'Benchmark Analysis'!$C17*3+'Benchmark Analysis'!$H17=X$1,'Benchmark Analysis'!$C17*4+'Benchmark Analysis'!$H17=X$1,'Benchmark Analysis'!$C17*5+'Benchmark Analysis'!$H17=X$1),'Benchmark Analysis'!$L17*(1+'Benchmark Analysis'!$C$110)^'Cash Flow'!X$1," ")</f>
        <v xml:space="preserve"> </v>
      </c>
      <c r="Y21" s="8" t="str">
        <f>IF(OR('Benchmark Analysis'!$H17=Y$1,'Benchmark Analysis'!$H17+'Benchmark Analysis'!$C17=Y$1,'Benchmark Analysis'!$C17*2+'Benchmark Analysis'!$H17=Y$1,'Benchmark Analysis'!$C17*3+'Benchmark Analysis'!$H17=Y$1,'Benchmark Analysis'!$C17*4+'Benchmark Analysis'!$H17=Y$1,'Benchmark Analysis'!$C17*5+'Benchmark Analysis'!$H17=Y$1),'Benchmark Analysis'!$L17*(1+'Benchmark Analysis'!$C$110)^'Cash Flow'!Y$1," ")</f>
        <v xml:space="preserve"> </v>
      </c>
      <c r="Z21" s="8" t="str">
        <f>IF(OR('Benchmark Analysis'!$H17=Z$1,'Benchmark Analysis'!$H17+'Benchmark Analysis'!$C17=Z$1,'Benchmark Analysis'!$C17*2+'Benchmark Analysis'!$H17=Z$1,'Benchmark Analysis'!$C17*3+'Benchmark Analysis'!$H17=Z$1,'Benchmark Analysis'!$C17*4+'Benchmark Analysis'!$H17=Z$1,'Benchmark Analysis'!$C17*5+'Benchmark Analysis'!$H17=Z$1),'Benchmark Analysis'!$L17*(1+'Benchmark Analysis'!$C$110)^'Cash Flow'!Z$1," ")</f>
        <v xml:space="preserve"> </v>
      </c>
      <c r="AA21" s="8" t="str">
        <f>IF(OR('Benchmark Analysis'!$H17=AA$1,'Benchmark Analysis'!$H17+'Benchmark Analysis'!$C17=AA$1,'Benchmark Analysis'!$C17*2+'Benchmark Analysis'!$H17=AA$1,'Benchmark Analysis'!$C17*3+'Benchmark Analysis'!$H17=AA$1,'Benchmark Analysis'!$C17*4+'Benchmark Analysis'!$H17=AA$1,'Benchmark Analysis'!$C17*5+'Benchmark Analysis'!$H17=AA$1),'Benchmark Analysis'!$L17*(1+'Benchmark Analysis'!$C$110)^'Cash Flow'!AA$1," ")</f>
        <v xml:space="preserve"> </v>
      </c>
      <c r="AB21" s="8" t="str">
        <f>IF(OR('Benchmark Analysis'!$H17=AB$1,'Benchmark Analysis'!$H17+'Benchmark Analysis'!$C17=AB$1,'Benchmark Analysis'!$C17*2+'Benchmark Analysis'!$H17=AB$1,'Benchmark Analysis'!$C17*3+'Benchmark Analysis'!$H17=AB$1,'Benchmark Analysis'!$C17*4+'Benchmark Analysis'!$H17=AB$1,'Benchmark Analysis'!$C17*5+'Benchmark Analysis'!$H17=AB$1),'Benchmark Analysis'!$L17*(1+'Benchmark Analysis'!$C$110)^'Cash Flow'!AB$1," ")</f>
        <v xml:space="preserve"> </v>
      </c>
      <c r="AC21" s="8" t="str">
        <f>IF(OR('Benchmark Analysis'!$H17=AC$1,'Benchmark Analysis'!$H17+'Benchmark Analysis'!$C17=AC$1,'Benchmark Analysis'!$C17*2+'Benchmark Analysis'!$H17=AC$1,'Benchmark Analysis'!$C17*3+'Benchmark Analysis'!$H17=AC$1,'Benchmark Analysis'!$C17*4+'Benchmark Analysis'!$H17=AC$1,'Benchmark Analysis'!$C17*5+'Benchmark Analysis'!$H17=AC$1),'Benchmark Analysis'!$L17*(1+'Benchmark Analysis'!$C$110)^'Cash Flow'!AC$1," ")</f>
        <v xml:space="preserve"> </v>
      </c>
      <c r="AD21" s="8" t="str">
        <f>IF(OR('Benchmark Analysis'!$H17=AD$1,'Benchmark Analysis'!$H17+'Benchmark Analysis'!$C17=AD$1,'Benchmark Analysis'!$C17*2+'Benchmark Analysis'!$H17=AD$1,'Benchmark Analysis'!$C17*3+'Benchmark Analysis'!$H17=AD$1,'Benchmark Analysis'!$C17*4+'Benchmark Analysis'!$H17=AD$1,'Benchmark Analysis'!$C17*5+'Benchmark Analysis'!$H17=AD$1),'Benchmark Analysis'!$L17*(1+'Benchmark Analysis'!$C$110)^'Cash Flow'!AD$1," ")</f>
        <v xml:space="preserve"> </v>
      </c>
      <c r="AE21" s="8" t="str">
        <f>IF(OR('Benchmark Analysis'!$H17=AE$1,'Benchmark Analysis'!$H17+'Benchmark Analysis'!$C17=AE$1,'Benchmark Analysis'!$C17*2+'Benchmark Analysis'!$H17=AE$1,'Benchmark Analysis'!$C17*3+'Benchmark Analysis'!$H17=AE$1,'Benchmark Analysis'!$C17*4+'Benchmark Analysis'!$H17=AE$1,'Benchmark Analysis'!$C17*5+'Benchmark Analysis'!$H17=AE$1),'Benchmark Analysis'!$L17*(1+'Benchmark Analysis'!$C$110)^'Cash Flow'!AE$1," ")</f>
        <v xml:space="preserve"> </v>
      </c>
      <c r="AF21" s="8" t="str">
        <f>IF(OR('Benchmark Analysis'!$H17=AF$1,'Benchmark Analysis'!$H17+'Benchmark Analysis'!$C17=AF$1,'Benchmark Analysis'!$C17*2+'Benchmark Analysis'!$H17=AF$1,'Benchmark Analysis'!$C17*3+'Benchmark Analysis'!$H17=AF$1,'Benchmark Analysis'!$C17*4+'Benchmark Analysis'!$H17=AF$1,'Benchmark Analysis'!$C17*5+'Benchmark Analysis'!$H17=AF$1),'Benchmark Analysis'!$L17*(1+'Benchmark Analysis'!$C$110)^'Cash Flow'!AF$1," ")</f>
        <v xml:space="preserve"> </v>
      </c>
      <c r="AG21" s="8" t="str">
        <f>IF(OR('Benchmark Analysis'!$H17=AG$1,'Benchmark Analysis'!$H17+'Benchmark Analysis'!$C17=AG$1,'Benchmark Analysis'!$C17*2+'Benchmark Analysis'!$H17=AG$1,'Benchmark Analysis'!$C17*3+'Benchmark Analysis'!$H17=AG$1,'Benchmark Analysis'!$C17*4+'Benchmark Analysis'!$H17=AG$1,'Benchmark Analysis'!$C17*5+'Benchmark Analysis'!$H17=AG$1),'Benchmark Analysis'!$L17*(1+'Benchmark Analysis'!$C$110)^'Cash Flow'!AG$1," ")</f>
        <v xml:space="preserve"> </v>
      </c>
    </row>
    <row r="22" spans="1:33" x14ac:dyDescent="0.2">
      <c r="A22" s="80" t="str">
        <f>'Benchmark Analysis'!A18</f>
        <v>6A</v>
      </c>
      <c r="B22" s="66" t="str">
        <f>'Benchmark Analysis'!B18</f>
        <v>Sloped roofing with asphalt shingles (church and main hall) - old roof</v>
      </c>
      <c r="C22" s="7"/>
      <c r="D22" s="8">
        <f>IF(OR('Benchmark Analysis'!$H18=D$1,'Benchmark Analysis'!$H18+'Benchmark Analysis'!$C18=D$1,'Benchmark Analysis'!$C18*2+'Benchmark Analysis'!$H18=D$1,'Benchmark Analysis'!$C18*3+'Benchmark Analysis'!$H18=D$1,'Benchmark Analysis'!$C18*4+'Benchmark Analysis'!$H18=D$1,'Benchmark Analysis'!$C18*5+'Benchmark Analysis'!$H18=D$1),'Benchmark Analysis'!$L18*(1+'Benchmark Analysis'!$C$110)^'Cash Flow'!D$1," ")</f>
        <v>80325</v>
      </c>
      <c r="E22" s="8" t="str">
        <f>IF(OR('Benchmark Analysis'!$H18=E$1,'Benchmark Analysis'!$H18+'Benchmark Analysis'!$C18=E$1,'Benchmark Analysis'!$C18*2+'Benchmark Analysis'!$H18=E$1,'Benchmark Analysis'!$C18*3+'Benchmark Analysis'!$H18=E$1,'Benchmark Analysis'!$C18*4+'Benchmark Analysis'!$H18=E$1,'Benchmark Analysis'!$C18*5+'Benchmark Analysis'!$H18=E$1),'Benchmark Analysis'!$L18*(1+'Benchmark Analysis'!$C$110)^'Cash Flow'!E$1," ")</f>
        <v xml:space="preserve"> </v>
      </c>
      <c r="F22" s="8" t="str">
        <f>IF(OR('Benchmark Analysis'!$H18=F$1,'Benchmark Analysis'!$H18+'Benchmark Analysis'!$C18=F$1,'Benchmark Analysis'!$C18*2+'Benchmark Analysis'!$H18=F$1,'Benchmark Analysis'!$C18*3+'Benchmark Analysis'!$H18=F$1,'Benchmark Analysis'!$C18*4+'Benchmark Analysis'!$H18=F$1,'Benchmark Analysis'!$C18*5+'Benchmark Analysis'!$H18=F$1),'Benchmark Analysis'!$L18*(1+'Benchmark Analysis'!$C$110)^'Cash Flow'!F$1," ")</f>
        <v xml:space="preserve"> </v>
      </c>
      <c r="G22" s="8" t="str">
        <f>IF(OR('Benchmark Analysis'!$H18=G$1,'Benchmark Analysis'!$H18+'Benchmark Analysis'!$C18=G$1,'Benchmark Analysis'!$C18*2+'Benchmark Analysis'!$H18=G$1,'Benchmark Analysis'!$C18*3+'Benchmark Analysis'!$H18=G$1,'Benchmark Analysis'!$C18*4+'Benchmark Analysis'!$H18=G$1,'Benchmark Analysis'!$C18*5+'Benchmark Analysis'!$H18=G$1),'Benchmark Analysis'!$L18*(1+'Benchmark Analysis'!$C$110)^'Cash Flow'!G$1," ")</f>
        <v xml:space="preserve"> </v>
      </c>
      <c r="H22" s="8" t="str">
        <f>IF(OR('Benchmark Analysis'!$H18=H$1,'Benchmark Analysis'!$H18+'Benchmark Analysis'!$C18=H$1,'Benchmark Analysis'!$C18*2+'Benchmark Analysis'!$H18=H$1,'Benchmark Analysis'!$C18*3+'Benchmark Analysis'!$H18=H$1,'Benchmark Analysis'!$C18*4+'Benchmark Analysis'!$H18=H$1,'Benchmark Analysis'!$C18*5+'Benchmark Analysis'!$H18=H$1),'Benchmark Analysis'!$L18*(1+'Benchmark Analysis'!$C$110)^'Cash Flow'!H$1," ")</f>
        <v xml:space="preserve"> </v>
      </c>
      <c r="I22" s="8" t="str">
        <f>IF(OR('Benchmark Analysis'!$H18=I$1,'Benchmark Analysis'!$H18+'Benchmark Analysis'!$C18=I$1,'Benchmark Analysis'!$C18*2+'Benchmark Analysis'!$H18=I$1,'Benchmark Analysis'!$C18*3+'Benchmark Analysis'!$H18=I$1,'Benchmark Analysis'!$C18*4+'Benchmark Analysis'!$H18=I$1,'Benchmark Analysis'!$C18*5+'Benchmark Analysis'!$H18=I$1),'Benchmark Analysis'!$L18*(1+'Benchmark Analysis'!$C$110)^'Cash Flow'!I$1," ")</f>
        <v xml:space="preserve"> </v>
      </c>
      <c r="J22" s="8" t="str">
        <f>IF(OR('Benchmark Analysis'!$H18=J$1,'Benchmark Analysis'!$H18+'Benchmark Analysis'!$C18=J$1,'Benchmark Analysis'!$C18*2+'Benchmark Analysis'!$H18=J$1,'Benchmark Analysis'!$C18*3+'Benchmark Analysis'!$H18=J$1,'Benchmark Analysis'!$C18*4+'Benchmark Analysis'!$H18=J$1,'Benchmark Analysis'!$C18*5+'Benchmark Analysis'!$H18=J$1),'Benchmark Analysis'!$L18*(1+'Benchmark Analysis'!$C$110)^'Cash Flow'!J$1," ")</f>
        <v xml:space="preserve"> </v>
      </c>
      <c r="K22" s="8" t="str">
        <f>IF(OR('Benchmark Analysis'!$H18=K$1,'Benchmark Analysis'!$H18+'Benchmark Analysis'!$C18=K$1,'Benchmark Analysis'!$C18*2+'Benchmark Analysis'!$H18=K$1,'Benchmark Analysis'!$C18*3+'Benchmark Analysis'!$H18=K$1,'Benchmark Analysis'!$C18*4+'Benchmark Analysis'!$H18=K$1,'Benchmark Analysis'!$C18*5+'Benchmark Analysis'!$H18=K$1),'Benchmark Analysis'!$L18*(1+'Benchmark Analysis'!$C$110)^'Cash Flow'!K$1," ")</f>
        <v xml:space="preserve"> </v>
      </c>
      <c r="L22" s="8" t="str">
        <f>IF(OR('Benchmark Analysis'!$H18=L$1,'Benchmark Analysis'!$H18+'Benchmark Analysis'!$C18=L$1,'Benchmark Analysis'!$C18*2+'Benchmark Analysis'!$H18=L$1,'Benchmark Analysis'!$C18*3+'Benchmark Analysis'!$H18=L$1,'Benchmark Analysis'!$C18*4+'Benchmark Analysis'!$H18=L$1,'Benchmark Analysis'!$C18*5+'Benchmark Analysis'!$H18=L$1),'Benchmark Analysis'!$L18*(1+'Benchmark Analysis'!$C$110)^'Cash Flow'!L$1," ")</f>
        <v xml:space="preserve"> </v>
      </c>
      <c r="M22" s="8" t="str">
        <f>IF(OR('Benchmark Analysis'!$H18=M$1,'Benchmark Analysis'!$H18+'Benchmark Analysis'!$C18=M$1,'Benchmark Analysis'!$C18*2+'Benchmark Analysis'!$H18=M$1,'Benchmark Analysis'!$C18*3+'Benchmark Analysis'!$H18=M$1,'Benchmark Analysis'!$C18*4+'Benchmark Analysis'!$H18=M$1,'Benchmark Analysis'!$C18*5+'Benchmark Analysis'!$H18=M$1),'Benchmark Analysis'!$L18*(1+'Benchmark Analysis'!$C$110)^'Cash Flow'!M$1," ")</f>
        <v xml:space="preserve"> </v>
      </c>
      <c r="N22" s="8" t="str">
        <f>IF(OR('Benchmark Analysis'!$H18=N$1,'Benchmark Analysis'!$H18+'Benchmark Analysis'!$C18=N$1,'Benchmark Analysis'!$C18*2+'Benchmark Analysis'!$H18=N$1,'Benchmark Analysis'!$C18*3+'Benchmark Analysis'!$H18=N$1,'Benchmark Analysis'!$C18*4+'Benchmark Analysis'!$H18=N$1,'Benchmark Analysis'!$C18*5+'Benchmark Analysis'!$H18=N$1),'Benchmark Analysis'!$L18*(1+'Benchmark Analysis'!$C$110)^'Cash Flow'!N$1," ")</f>
        <v xml:space="preserve"> </v>
      </c>
      <c r="O22" s="8" t="str">
        <f>IF(OR('Benchmark Analysis'!$H18=O$1,'Benchmark Analysis'!$H18+'Benchmark Analysis'!$C18=O$1,'Benchmark Analysis'!$C18*2+'Benchmark Analysis'!$H18=O$1,'Benchmark Analysis'!$C18*3+'Benchmark Analysis'!$H18=O$1,'Benchmark Analysis'!$C18*4+'Benchmark Analysis'!$H18=O$1,'Benchmark Analysis'!$C18*5+'Benchmark Analysis'!$H18=O$1),'Benchmark Analysis'!$L18*(1+'Benchmark Analysis'!$C$110)^'Cash Flow'!O$1," ")</f>
        <v xml:space="preserve"> </v>
      </c>
      <c r="P22" s="8" t="str">
        <f>IF(OR('Benchmark Analysis'!$H18=P$1,'Benchmark Analysis'!$H18+'Benchmark Analysis'!$C18=P$1,'Benchmark Analysis'!$C18*2+'Benchmark Analysis'!$H18=P$1,'Benchmark Analysis'!$C18*3+'Benchmark Analysis'!$H18=P$1,'Benchmark Analysis'!$C18*4+'Benchmark Analysis'!$H18=P$1,'Benchmark Analysis'!$C18*5+'Benchmark Analysis'!$H18=P$1),'Benchmark Analysis'!$L18*(1+'Benchmark Analysis'!$C$110)^'Cash Flow'!P$1," ")</f>
        <v xml:space="preserve"> </v>
      </c>
      <c r="Q22" s="8" t="str">
        <f>IF(OR('Benchmark Analysis'!$H18=Q$1,'Benchmark Analysis'!$H18+'Benchmark Analysis'!$C18=Q$1,'Benchmark Analysis'!$C18*2+'Benchmark Analysis'!$H18=Q$1,'Benchmark Analysis'!$C18*3+'Benchmark Analysis'!$H18=Q$1,'Benchmark Analysis'!$C18*4+'Benchmark Analysis'!$H18=Q$1,'Benchmark Analysis'!$C18*5+'Benchmark Analysis'!$H18=Q$1),'Benchmark Analysis'!$L18*(1+'Benchmark Analysis'!$C$110)^'Cash Flow'!Q$1," ")</f>
        <v xml:space="preserve"> </v>
      </c>
      <c r="R22" s="8" t="str">
        <f>IF(OR('Benchmark Analysis'!$H18=R$1,'Benchmark Analysis'!$H18+'Benchmark Analysis'!$C18=R$1,'Benchmark Analysis'!$C18*2+'Benchmark Analysis'!$H18=R$1,'Benchmark Analysis'!$C18*3+'Benchmark Analysis'!$H18=R$1,'Benchmark Analysis'!$C18*4+'Benchmark Analysis'!$H18=R$1,'Benchmark Analysis'!$C18*5+'Benchmark Analysis'!$H18=R$1),'Benchmark Analysis'!$L18*(1+'Benchmark Analysis'!$C$110)^'Cash Flow'!R$1," ")</f>
        <v xml:space="preserve"> </v>
      </c>
      <c r="S22" s="8" t="str">
        <f>IF(OR('Benchmark Analysis'!$H18=S$1,'Benchmark Analysis'!$H18+'Benchmark Analysis'!$C18=S$1,'Benchmark Analysis'!$C18*2+'Benchmark Analysis'!$H18=S$1,'Benchmark Analysis'!$C18*3+'Benchmark Analysis'!$H18=S$1,'Benchmark Analysis'!$C18*4+'Benchmark Analysis'!$H18=S$1,'Benchmark Analysis'!$C18*5+'Benchmark Analysis'!$H18=S$1),'Benchmark Analysis'!$L18*(1+'Benchmark Analysis'!$C$110)^'Cash Flow'!S$1," ")</f>
        <v xml:space="preserve"> </v>
      </c>
      <c r="T22" s="8" t="str">
        <f>IF(OR('Benchmark Analysis'!$H18=T$1,'Benchmark Analysis'!$H18+'Benchmark Analysis'!$C18=T$1,'Benchmark Analysis'!$C18*2+'Benchmark Analysis'!$H18=T$1,'Benchmark Analysis'!$C18*3+'Benchmark Analysis'!$H18=T$1,'Benchmark Analysis'!$C18*4+'Benchmark Analysis'!$H18=T$1,'Benchmark Analysis'!$C18*5+'Benchmark Analysis'!$H18=T$1),'Benchmark Analysis'!$L18*(1+'Benchmark Analysis'!$C$110)^'Cash Flow'!T$1," ")</f>
        <v xml:space="preserve"> </v>
      </c>
      <c r="U22" s="8" t="str">
        <f>IF(OR('Benchmark Analysis'!$H18=U$1,'Benchmark Analysis'!$H18+'Benchmark Analysis'!$C18=U$1,'Benchmark Analysis'!$C18*2+'Benchmark Analysis'!$H18=U$1,'Benchmark Analysis'!$C18*3+'Benchmark Analysis'!$H18=U$1,'Benchmark Analysis'!$C18*4+'Benchmark Analysis'!$H18=U$1,'Benchmark Analysis'!$C18*5+'Benchmark Analysis'!$H18=U$1),'Benchmark Analysis'!$L18*(1+'Benchmark Analysis'!$C$110)^'Cash Flow'!U$1," ")</f>
        <v xml:space="preserve"> </v>
      </c>
      <c r="V22" s="8" t="str">
        <f>IF(OR('Benchmark Analysis'!$H18=V$1,'Benchmark Analysis'!$H18+'Benchmark Analysis'!$C18=V$1,'Benchmark Analysis'!$C18*2+'Benchmark Analysis'!$H18=V$1,'Benchmark Analysis'!$C18*3+'Benchmark Analysis'!$H18=V$1,'Benchmark Analysis'!$C18*4+'Benchmark Analysis'!$H18=V$1,'Benchmark Analysis'!$C18*5+'Benchmark Analysis'!$H18=V$1),'Benchmark Analysis'!$L18*(1+'Benchmark Analysis'!$C$110)^'Cash Flow'!V$1," ")</f>
        <v xml:space="preserve"> </v>
      </c>
      <c r="W22" s="8" t="str">
        <f>IF(OR('Benchmark Analysis'!$H18=W$1,'Benchmark Analysis'!$H18+'Benchmark Analysis'!$C18=W$1,'Benchmark Analysis'!$C18*2+'Benchmark Analysis'!$H18=W$1,'Benchmark Analysis'!$C18*3+'Benchmark Analysis'!$H18=W$1,'Benchmark Analysis'!$C18*4+'Benchmark Analysis'!$H18=W$1,'Benchmark Analysis'!$C18*5+'Benchmark Analysis'!$H18=W$1),'Benchmark Analysis'!$L18*(1+'Benchmark Analysis'!$C$110)^'Cash Flow'!W$1," ")</f>
        <v xml:space="preserve"> </v>
      </c>
      <c r="X22" s="8" t="str">
        <f>IF(OR('Benchmark Analysis'!$H18=X$1,'Benchmark Analysis'!$H18+'Benchmark Analysis'!$C18=X$1,'Benchmark Analysis'!$C18*2+'Benchmark Analysis'!$H18=X$1,'Benchmark Analysis'!$C18*3+'Benchmark Analysis'!$H18=X$1,'Benchmark Analysis'!$C18*4+'Benchmark Analysis'!$H18=X$1,'Benchmark Analysis'!$C18*5+'Benchmark Analysis'!$H18=X$1),'Benchmark Analysis'!$L18*(1+'Benchmark Analysis'!$C$110)^'Cash Flow'!X$1," ")</f>
        <v xml:space="preserve"> </v>
      </c>
      <c r="Y22" s="8" t="str">
        <f>IF(OR('Benchmark Analysis'!$H18=Y$1,'Benchmark Analysis'!$H18+'Benchmark Analysis'!$C18=Y$1,'Benchmark Analysis'!$C18*2+'Benchmark Analysis'!$H18=Y$1,'Benchmark Analysis'!$C18*3+'Benchmark Analysis'!$H18=Y$1,'Benchmark Analysis'!$C18*4+'Benchmark Analysis'!$H18=Y$1,'Benchmark Analysis'!$C18*5+'Benchmark Analysis'!$H18=Y$1),'Benchmark Analysis'!$L18*(1+'Benchmark Analysis'!$C$110)^'Cash Flow'!Y$1," ")</f>
        <v xml:space="preserve"> </v>
      </c>
      <c r="Z22" s="8">
        <f>IF(OR('Benchmark Analysis'!$H18=Z$1,'Benchmark Analysis'!$H18+'Benchmark Analysis'!$C18=Z$1,'Benchmark Analysis'!$C18*2+'Benchmark Analysis'!$H18=Z$1,'Benchmark Analysis'!$C18*3+'Benchmark Analysis'!$H18=Z$1,'Benchmark Analysis'!$C18*4+'Benchmark Analysis'!$H18=Z$1,'Benchmark Analysis'!$C18*5+'Benchmark Analysis'!$H18=Z$1),'Benchmark Analysis'!$L18*(1+'Benchmark Analysis'!$C$110)^'Cash Flow'!Z$1," ")</f>
        <v>124180.81705507252</v>
      </c>
      <c r="AA22" s="8" t="str">
        <f>IF(OR('Benchmark Analysis'!$H18=AA$1,'Benchmark Analysis'!$H18+'Benchmark Analysis'!$C18=AA$1,'Benchmark Analysis'!$C18*2+'Benchmark Analysis'!$H18=AA$1,'Benchmark Analysis'!$C18*3+'Benchmark Analysis'!$H18=AA$1,'Benchmark Analysis'!$C18*4+'Benchmark Analysis'!$H18=AA$1,'Benchmark Analysis'!$C18*5+'Benchmark Analysis'!$H18=AA$1),'Benchmark Analysis'!$L18*(1+'Benchmark Analysis'!$C$110)^'Cash Flow'!AA$1," ")</f>
        <v xml:space="preserve"> </v>
      </c>
      <c r="AB22" s="8" t="str">
        <f>IF(OR('Benchmark Analysis'!$H18=AB$1,'Benchmark Analysis'!$H18+'Benchmark Analysis'!$C18=AB$1,'Benchmark Analysis'!$C18*2+'Benchmark Analysis'!$H18=AB$1,'Benchmark Analysis'!$C18*3+'Benchmark Analysis'!$H18=AB$1,'Benchmark Analysis'!$C18*4+'Benchmark Analysis'!$H18=AB$1,'Benchmark Analysis'!$C18*5+'Benchmark Analysis'!$H18=AB$1),'Benchmark Analysis'!$L18*(1+'Benchmark Analysis'!$C$110)^'Cash Flow'!AB$1," ")</f>
        <v xml:space="preserve"> </v>
      </c>
      <c r="AC22" s="8" t="str">
        <f>IF(OR('Benchmark Analysis'!$H18=AC$1,'Benchmark Analysis'!$H18+'Benchmark Analysis'!$C18=AC$1,'Benchmark Analysis'!$C18*2+'Benchmark Analysis'!$H18=AC$1,'Benchmark Analysis'!$C18*3+'Benchmark Analysis'!$H18=AC$1,'Benchmark Analysis'!$C18*4+'Benchmark Analysis'!$H18=AC$1,'Benchmark Analysis'!$C18*5+'Benchmark Analysis'!$H18=AC$1),'Benchmark Analysis'!$L18*(1+'Benchmark Analysis'!$C$110)^'Cash Flow'!AC$1," ")</f>
        <v xml:space="preserve"> </v>
      </c>
      <c r="AD22" s="8" t="str">
        <f>IF(OR('Benchmark Analysis'!$H18=AD$1,'Benchmark Analysis'!$H18+'Benchmark Analysis'!$C18=AD$1,'Benchmark Analysis'!$C18*2+'Benchmark Analysis'!$H18=AD$1,'Benchmark Analysis'!$C18*3+'Benchmark Analysis'!$H18=AD$1,'Benchmark Analysis'!$C18*4+'Benchmark Analysis'!$H18=AD$1,'Benchmark Analysis'!$C18*5+'Benchmark Analysis'!$H18=AD$1),'Benchmark Analysis'!$L18*(1+'Benchmark Analysis'!$C$110)^'Cash Flow'!AD$1," ")</f>
        <v xml:space="preserve"> </v>
      </c>
      <c r="AE22" s="8" t="str">
        <f>IF(OR('Benchmark Analysis'!$H18=AE$1,'Benchmark Analysis'!$H18+'Benchmark Analysis'!$C18=AE$1,'Benchmark Analysis'!$C18*2+'Benchmark Analysis'!$H18=AE$1,'Benchmark Analysis'!$C18*3+'Benchmark Analysis'!$H18=AE$1,'Benchmark Analysis'!$C18*4+'Benchmark Analysis'!$H18=AE$1,'Benchmark Analysis'!$C18*5+'Benchmark Analysis'!$H18=AE$1),'Benchmark Analysis'!$L18*(1+'Benchmark Analysis'!$C$110)^'Cash Flow'!AE$1," ")</f>
        <v xml:space="preserve"> </v>
      </c>
      <c r="AF22" s="8" t="str">
        <f>IF(OR('Benchmark Analysis'!$H18=AF$1,'Benchmark Analysis'!$H18+'Benchmark Analysis'!$C18=AF$1,'Benchmark Analysis'!$C18*2+'Benchmark Analysis'!$H18=AF$1,'Benchmark Analysis'!$C18*3+'Benchmark Analysis'!$H18=AF$1,'Benchmark Analysis'!$C18*4+'Benchmark Analysis'!$H18=AF$1,'Benchmark Analysis'!$C18*5+'Benchmark Analysis'!$H18=AF$1),'Benchmark Analysis'!$L18*(1+'Benchmark Analysis'!$C$110)^'Cash Flow'!AF$1," ")</f>
        <v xml:space="preserve"> </v>
      </c>
      <c r="AG22" s="8" t="str">
        <f>IF(OR('Benchmark Analysis'!$H18=AG$1,'Benchmark Analysis'!$H18+'Benchmark Analysis'!$C18=AG$1,'Benchmark Analysis'!$C18*2+'Benchmark Analysis'!$H18=AG$1,'Benchmark Analysis'!$C18*3+'Benchmark Analysis'!$H18=AG$1,'Benchmark Analysis'!$C18*4+'Benchmark Analysis'!$H18=AG$1,'Benchmark Analysis'!$C18*5+'Benchmark Analysis'!$H18=AG$1),'Benchmark Analysis'!$L18*(1+'Benchmark Analysis'!$C$110)^'Cash Flow'!AG$1," ")</f>
        <v xml:space="preserve"> </v>
      </c>
    </row>
    <row r="23" spans="1:33" x14ac:dyDescent="0.2">
      <c r="A23" s="80" t="str">
        <f>'Benchmark Analysis'!A19</f>
        <v>6B</v>
      </c>
      <c r="B23" s="66" t="str">
        <f>'Benchmark Analysis'!B19</f>
        <v>Sloped roofing with asphalt shingles (offices) - new roof</v>
      </c>
      <c r="C23" s="7"/>
      <c r="D23" s="8" t="str">
        <f>IF(OR('Benchmark Analysis'!$H19=D$1,'Benchmark Analysis'!$H19+'Benchmark Analysis'!$C19=D$1,'Benchmark Analysis'!$C19*2+'Benchmark Analysis'!$H19=D$1,'Benchmark Analysis'!$C19*3+'Benchmark Analysis'!$H19=D$1,'Benchmark Analysis'!$C19*4+'Benchmark Analysis'!$H19=D$1,'Benchmark Analysis'!$C19*5+'Benchmark Analysis'!$H19=D$1),'Benchmark Analysis'!$L19*(1+'Benchmark Analysis'!$C$110)^'Cash Flow'!D$1," ")</f>
        <v xml:space="preserve"> </v>
      </c>
      <c r="E23" s="8" t="str">
        <f>IF(OR('Benchmark Analysis'!$H19=E$1,'Benchmark Analysis'!$H19+'Benchmark Analysis'!$C19=E$1,'Benchmark Analysis'!$C19*2+'Benchmark Analysis'!$H19=E$1,'Benchmark Analysis'!$C19*3+'Benchmark Analysis'!$H19=E$1,'Benchmark Analysis'!$C19*4+'Benchmark Analysis'!$H19=E$1,'Benchmark Analysis'!$C19*5+'Benchmark Analysis'!$H19=E$1),'Benchmark Analysis'!$L19*(1+'Benchmark Analysis'!$C$110)^'Cash Flow'!E$1," ")</f>
        <v xml:space="preserve"> </v>
      </c>
      <c r="F23" s="8" t="str">
        <f>IF(OR('Benchmark Analysis'!$H19=F$1,'Benchmark Analysis'!$H19+'Benchmark Analysis'!$C19=F$1,'Benchmark Analysis'!$C19*2+'Benchmark Analysis'!$H19=F$1,'Benchmark Analysis'!$C19*3+'Benchmark Analysis'!$H19=F$1,'Benchmark Analysis'!$C19*4+'Benchmark Analysis'!$H19=F$1,'Benchmark Analysis'!$C19*5+'Benchmark Analysis'!$H19=F$1),'Benchmark Analysis'!$L19*(1+'Benchmark Analysis'!$C$110)^'Cash Flow'!F$1," ")</f>
        <v xml:space="preserve"> </v>
      </c>
      <c r="G23" s="8" t="str">
        <f>IF(OR('Benchmark Analysis'!$H19=G$1,'Benchmark Analysis'!$H19+'Benchmark Analysis'!$C19=G$1,'Benchmark Analysis'!$C19*2+'Benchmark Analysis'!$H19=G$1,'Benchmark Analysis'!$C19*3+'Benchmark Analysis'!$H19=G$1,'Benchmark Analysis'!$C19*4+'Benchmark Analysis'!$H19=G$1,'Benchmark Analysis'!$C19*5+'Benchmark Analysis'!$H19=G$1),'Benchmark Analysis'!$L19*(1+'Benchmark Analysis'!$C$110)^'Cash Flow'!G$1," ")</f>
        <v xml:space="preserve"> </v>
      </c>
      <c r="H23" s="8" t="str">
        <f>IF(OR('Benchmark Analysis'!$H19=H$1,'Benchmark Analysis'!$H19+'Benchmark Analysis'!$C19=H$1,'Benchmark Analysis'!$C19*2+'Benchmark Analysis'!$H19=H$1,'Benchmark Analysis'!$C19*3+'Benchmark Analysis'!$H19=H$1,'Benchmark Analysis'!$C19*4+'Benchmark Analysis'!$H19=H$1,'Benchmark Analysis'!$C19*5+'Benchmark Analysis'!$H19=H$1),'Benchmark Analysis'!$L19*(1+'Benchmark Analysis'!$C$110)^'Cash Flow'!H$1," ")</f>
        <v xml:space="preserve"> </v>
      </c>
      <c r="I23" s="8" t="str">
        <f>IF(OR('Benchmark Analysis'!$H19=I$1,'Benchmark Analysis'!$H19+'Benchmark Analysis'!$C19=I$1,'Benchmark Analysis'!$C19*2+'Benchmark Analysis'!$H19=I$1,'Benchmark Analysis'!$C19*3+'Benchmark Analysis'!$H19=I$1,'Benchmark Analysis'!$C19*4+'Benchmark Analysis'!$H19=I$1,'Benchmark Analysis'!$C19*5+'Benchmark Analysis'!$H19=I$1),'Benchmark Analysis'!$L19*(1+'Benchmark Analysis'!$C$110)^'Cash Flow'!I$1," ")</f>
        <v xml:space="preserve"> </v>
      </c>
      <c r="J23" s="8" t="str">
        <f>IF(OR('Benchmark Analysis'!$H19=J$1,'Benchmark Analysis'!$H19+'Benchmark Analysis'!$C19=J$1,'Benchmark Analysis'!$C19*2+'Benchmark Analysis'!$H19=J$1,'Benchmark Analysis'!$C19*3+'Benchmark Analysis'!$H19=J$1,'Benchmark Analysis'!$C19*4+'Benchmark Analysis'!$H19=J$1,'Benchmark Analysis'!$C19*5+'Benchmark Analysis'!$H19=J$1),'Benchmark Analysis'!$L19*(1+'Benchmark Analysis'!$C$110)^'Cash Flow'!J$1," ")</f>
        <v xml:space="preserve"> </v>
      </c>
      <c r="K23" s="8" t="str">
        <f>IF(OR('Benchmark Analysis'!$H19=K$1,'Benchmark Analysis'!$H19+'Benchmark Analysis'!$C19=K$1,'Benchmark Analysis'!$C19*2+'Benchmark Analysis'!$H19=K$1,'Benchmark Analysis'!$C19*3+'Benchmark Analysis'!$H19=K$1,'Benchmark Analysis'!$C19*4+'Benchmark Analysis'!$H19=K$1,'Benchmark Analysis'!$C19*5+'Benchmark Analysis'!$H19=K$1),'Benchmark Analysis'!$L19*(1+'Benchmark Analysis'!$C$110)^'Cash Flow'!K$1," ")</f>
        <v xml:space="preserve"> </v>
      </c>
      <c r="L23" s="8" t="str">
        <f>IF(OR('Benchmark Analysis'!$H19=L$1,'Benchmark Analysis'!$H19+'Benchmark Analysis'!$C19=L$1,'Benchmark Analysis'!$C19*2+'Benchmark Analysis'!$H19=L$1,'Benchmark Analysis'!$C19*3+'Benchmark Analysis'!$H19=L$1,'Benchmark Analysis'!$C19*4+'Benchmark Analysis'!$H19=L$1,'Benchmark Analysis'!$C19*5+'Benchmark Analysis'!$H19=L$1),'Benchmark Analysis'!$L19*(1+'Benchmark Analysis'!$C$110)^'Cash Flow'!L$1," ")</f>
        <v xml:space="preserve"> </v>
      </c>
      <c r="M23" s="8" t="str">
        <f>IF(OR('Benchmark Analysis'!$H19=M$1,'Benchmark Analysis'!$H19+'Benchmark Analysis'!$C19=M$1,'Benchmark Analysis'!$C19*2+'Benchmark Analysis'!$H19=M$1,'Benchmark Analysis'!$C19*3+'Benchmark Analysis'!$H19=M$1,'Benchmark Analysis'!$C19*4+'Benchmark Analysis'!$H19=M$1,'Benchmark Analysis'!$C19*5+'Benchmark Analysis'!$H19=M$1),'Benchmark Analysis'!$L19*(1+'Benchmark Analysis'!$C$110)^'Cash Flow'!M$1," ")</f>
        <v xml:space="preserve"> </v>
      </c>
      <c r="N23" s="8" t="str">
        <f>IF(OR('Benchmark Analysis'!$H19=N$1,'Benchmark Analysis'!$H19+'Benchmark Analysis'!$C19=N$1,'Benchmark Analysis'!$C19*2+'Benchmark Analysis'!$H19=N$1,'Benchmark Analysis'!$C19*3+'Benchmark Analysis'!$H19=N$1,'Benchmark Analysis'!$C19*4+'Benchmark Analysis'!$H19=N$1,'Benchmark Analysis'!$C19*5+'Benchmark Analysis'!$H19=N$1),'Benchmark Analysis'!$L19*(1+'Benchmark Analysis'!$C$110)^'Cash Flow'!N$1," ")</f>
        <v xml:space="preserve"> </v>
      </c>
      <c r="O23" s="8" t="str">
        <f>IF(OR('Benchmark Analysis'!$H19=O$1,'Benchmark Analysis'!$H19+'Benchmark Analysis'!$C19=O$1,'Benchmark Analysis'!$C19*2+'Benchmark Analysis'!$H19=O$1,'Benchmark Analysis'!$C19*3+'Benchmark Analysis'!$H19=O$1,'Benchmark Analysis'!$C19*4+'Benchmark Analysis'!$H19=O$1,'Benchmark Analysis'!$C19*5+'Benchmark Analysis'!$H19=O$1),'Benchmark Analysis'!$L19*(1+'Benchmark Analysis'!$C$110)^'Cash Flow'!O$1," ")</f>
        <v xml:space="preserve"> </v>
      </c>
      <c r="P23" s="8" t="str">
        <f>IF(OR('Benchmark Analysis'!$H19=P$1,'Benchmark Analysis'!$H19+'Benchmark Analysis'!$C19=P$1,'Benchmark Analysis'!$C19*2+'Benchmark Analysis'!$H19=P$1,'Benchmark Analysis'!$C19*3+'Benchmark Analysis'!$H19=P$1,'Benchmark Analysis'!$C19*4+'Benchmark Analysis'!$H19=P$1,'Benchmark Analysis'!$C19*5+'Benchmark Analysis'!$H19=P$1),'Benchmark Analysis'!$L19*(1+'Benchmark Analysis'!$C$110)^'Cash Flow'!P$1," ")</f>
        <v xml:space="preserve"> </v>
      </c>
      <c r="Q23" s="8" t="str">
        <f>IF(OR('Benchmark Analysis'!$H19=Q$1,'Benchmark Analysis'!$H19+'Benchmark Analysis'!$C19=Q$1,'Benchmark Analysis'!$C19*2+'Benchmark Analysis'!$H19=Q$1,'Benchmark Analysis'!$C19*3+'Benchmark Analysis'!$H19=Q$1,'Benchmark Analysis'!$C19*4+'Benchmark Analysis'!$H19=Q$1,'Benchmark Analysis'!$C19*5+'Benchmark Analysis'!$H19=Q$1),'Benchmark Analysis'!$L19*(1+'Benchmark Analysis'!$C$110)^'Cash Flow'!Q$1," ")</f>
        <v xml:space="preserve"> </v>
      </c>
      <c r="R23" s="8" t="str">
        <f>IF(OR('Benchmark Analysis'!$H19=R$1,'Benchmark Analysis'!$H19+'Benchmark Analysis'!$C19=R$1,'Benchmark Analysis'!$C19*2+'Benchmark Analysis'!$H19=R$1,'Benchmark Analysis'!$C19*3+'Benchmark Analysis'!$H19=R$1,'Benchmark Analysis'!$C19*4+'Benchmark Analysis'!$H19=R$1,'Benchmark Analysis'!$C19*5+'Benchmark Analysis'!$H19=R$1),'Benchmark Analysis'!$L19*(1+'Benchmark Analysis'!$C$110)^'Cash Flow'!R$1," ")</f>
        <v xml:space="preserve"> </v>
      </c>
      <c r="S23" s="8" t="str">
        <f>IF(OR('Benchmark Analysis'!$H19=S$1,'Benchmark Analysis'!$H19+'Benchmark Analysis'!$C19=S$1,'Benchmark Analysis'!$C19*2+'Benchmark Analysis'!$H19=S$1,'Benchmark Analysis'!$C19*3+'Benchmark Analysis'!$H19=S$1,'Benchmark Analysis'!$C19*4+'Benchmark Analysis'!$H19=S$1,'Benchmark Analysis'!$C19*5+'Benchmark Analysis'!$H19=S$1),'Benchmark Analysis'!$L19*(1+'Benchmark Analysis'!$C$110)^'Cash Flow'!S$1," ")</f>
        <v xml:space="preserve"> </v>
      </c>
      <c r="T23" s="8" t="str">
        <f>IF(OR('Benchmark Analysis'!$H19=T$1,'Benchmark Analysis'!$H19+'Benchmark Analysis'!$C19=T$1,'Benchmark Analysis'!$C19*2+'Benchmark Analysis'!$H19=T$1,'Benchmark Analysis'!$C19*3+'Benchmark Analysis'!$H19=T$1,'Benchmark Analysis'!$C19*4+'Benchmark Analysis'!$H19=T$1,'Benchmark Analysis'!$C19*5+'Benchmark Analysis'!$H19=T$1),'Benchmark Analysis'!$L19*(1+'Benchmark Analysis'!$C$110)^'Cash Flow'!T$1," ")</f>
        <v xml:space="preserve"> </v>
      </c>
      <c r="U23" s="8" t="str">
        <f>IF(OR('Benchmark Analysis'!$H19=U$1,'Benchmark Analysis'!$H19+'Benchmark Analysis'!$C19=U$1,'Benchmark Analysis'!$C19*2+'Benchmark Analysis'!$H19=U$1,'Benchmark Analysis'!$C19*3+'Benchmark Analysis'!$H19=U$1,'Benchmark Analysis'!$C19*4+'Benchmark Analysis'!$H19=U$1,'Benchmark Analysis'!$C19*5+'Benchmark Analysis'!$H19=U$1),'Benchmark Analysis'!$L19*(1+'Benchmark Analysis'!$C$110)^'Cash Flow'!U$1," ")</f>
        <v xml:space="preserve"> </v>
      </c>
      <c r="V23" s="8">
        <f>IF(OR('Benchmark Analysis'!$H19=V$1,'Benchmark Analysis'!$H19+'Benchmark Analysis'!$C19=V$1,'Benchmark Analysis'!$C19*2+'Benchmark Analysis'!$H19=V$1,'Benchmark Analysis'!$C19*3+'Benchmark Analysis'!$H19=V$1,'Benchmark Analysis'!$C19*4+'Benchmark Analysis'!$H19=V$1,'Benchmark Analysis'!$C19*5+'Benchmark Analysis'!$H19=V$1),'Benchmark Analysis'!$L19*(1+'Benchmark Analysis'!$C$110)^'Cash Flow'!V$1," ")</f>
        <v>14531.691445964787</v>
      </c>
      <c r="W23" s="8" t="str">
        <f>IF(OR('Benchmark Analysis'!$H19=W$1,'Benchmark Analysis'!$H19+'Benchmark Analysis'!$C19=W$1,'Benchmark Analysis'!$C19*2+'Benchmark Analysis'!$H19=W$1,'Benchmark Analysis'!$C19*3+'Benchmark Analysis'!$H19=W$1,'Benchmark Analysis'!$C19*4+'Benchmark Analysis'!$H19=W$1,'Benchmark Analysis'!$C19*5+'Benchmark Analysis'!$H19=W$1),'Benchmark Analysis'!$L19*(1+'Benchmark Analysis'!$C$110)^'Cash Flow'!W$1," ")</f>
        <v xml:space="preserve"> </v>
      </c>
      <c r="X23" s="8" t="str">
        <f>IF(OR('Benchmark Analysis'!$H19=X$1,'Benchmark Analysis'!$H19+'Benchmark Analysis'!$C19=X$1,'Benchmark Analysis'!$C19*2+'Benchmark Analysis'!$H19=X$1,'Benchmark Analysis'!$C19*3+'Benchmark Analysis'!$H19=X$1,'Benchmark Analysis'!$C19*4+'Benchmark Analysis'!$H19=X$1,'Benchmark Analysis'!$C19*5+'Benchmark Analysis'!$H19=X$1),'Benchmark Analysis'!$L19*(1+'Benchmark Analysis'!$C$110)^'Cash Flow'!X$1," ")</f>
        <v xml:space="preserve"> </v>
      </c>
      <c r="Y23" s="8" t="str">
        <f>IF(OR('Benchmark Analysis'!$H19=Y$1,'Benchmark Analysis'!$H19+'Benchmark Analysis'!$C19=Y$1,'Benchmark Analysis'!$C19*2+'Benchmark Analysis'!$H19=Y$1,'Benchmark Analysis'!$C19*3+'Benchmark Analysis'!$H19=Y$1,'Benchmark Analysis'!$C19*4+'Benchmark Analysis'!$H19=Y$1,'Benchmark Analysis'!$C19*5+'Benchmark Analysis'!$H19=Y$1),'Benchmark Analysis'!$L19*(1+'Benchmark Analysis'!$C$110)^'Cash Flow'!Y$1," ")</f>
        <v xml:space="preserve"> </v>
      </c>
      <c r="Z23" s="8" t="str">
        <f>IF(OR('Benchmark Analysis'!$H19=Z$1,'Benchmark Analysis'!$H19+'Benchmark Analysis'!$C19=Z$1,'Benchmark Analysis'!$C19*2+'Benchmark Analysis'!$H19=Z$1,'Benchmark Analysis'!$C19*3+'Benchmark Analysis'!$H19=Z$1,'Benchmark Analysis'!$C19*4+'Benchmark Analysis'!$H19=Z$1,'Benchmark Analysis'!$C19*5+'Benchmark Analysis'!$H19=Z$1),'Benchmark Analysis'!$L19*(1+'Benchmark Analysis'!$C$110)^'Cash Flow'!Z$1," ")</f>
        <v xml:space="preserve"> </v>
      </c>
      <c r="AA23" s="8" t="str">
        <f>IF(OR('Benchmark Analysis'!$H19=AA$1,'Benchmark Analysis'!$H19+'Benchmark Analysis'!$C19=AA$1,'Benchmark Analysis'!$C19*2+'Benchmark Analysis'!$H19=AA$1,'Benchmark Analysis'!$C19*3+'Benchmark Analysis'!$H19=AA$1,'Benchmark Analysis'!$C19*4+'Benchmark Analysis'!$H19=AA$1,'Benchmark Analysis'!$C19*5+'Benchmark Analysis'!$H19=AA$1),'Benchmark Analysis'!$L19*(1+'Benchmark Analysis'!$C$110)^'Cash Flow'!AA$1," ")</f>
        <v xml:space="preserve"> </v>
      </c>
      <c r="AB23" s="8" t="str">
        <f>IF(OR('Benchmark Analysis'!$H19=AB$1,'Benchmark Analysis'!$H19+'Benchmark Analysis'!$C19=AB$1,'Benchmark Analysis'!$C19*2+'Benchmark Analysis'!$H19=AB$1,'Benchmark Analysis'!$C19*3+'Benchmark Analysis'!$H19=AB$1,'Benchmark Analysis'!$C19*4+'Benchmark Analysis'!$H19=AB$1,'Benchmark Analysis'!$C19*5+'Benchmark Analysis'!$H19=AB$1),'Benchmark Analysis'!$L19*(1+'Benchmark Analysis'!$C$110)^'Cash Flow'!AB$1," ")</f>
        <v xml:space="preserve"> </v>
      </c>
      <c r="AC23" s="8" t="str">
        <f>IF(OR('Benchmark Analysis'!$H19=AC$1,'Benchmark Analysis'!$H19+'Benchmark Analysis'!$C19=AC$1,'Benchmark Analysis'!$C19*2+'Benchmark Analysis'!$H19=AC$1,'Benchmark Analysis'!$C19*3+'Benchmark Analysis'!$H19=AC$1,'Benchmark Analysis'!$C19*4+'Benchmark Analysis'!$H19=AC$1,'Benchmark Analysis'!$C19*5+'Benchmark Analysis'!$H19=AC$1),'Benchmark Analysis'!$L19*(1+'Benchmark Analysis'!$C$110)^'Cash Flow'!AC$1," ")</f>
        <v xml:space="preserve"> </v>
      </c>
      <c r="AD23" s="8" t="str">
        <f>IF(OR('Benchmark Analysis'!$H19=AD$1,'Benchmark Analysis'!$H19+'Benchmark Analysis'!$C19=AD$1,'Benchmark Analysis'!$C19*2+'Benchmark Analysis'!$H19=AD$1,'Benchmark Analysis'!$C19*3+'Benchmark Analysis'!$H19=AD$1,'Benchmark Analysis'!$C19*4+'Benchmark Analysis'!$H19=AD$1,'Benchmark Analysis'!$C19*5+'Benchmark Analysis'!$H19=AD$1),'Benchmark Analysis'!$L19*(1+'Benchmark Analysis'!$C$110)^'Cash Flow'!AD$1," ")</f>
        <v xml:space="preserve"> </v>
      </c>
      <c r="AE23" s="8" t="str">
        <f>IF(OR('Benchmark Analysis'!$H19=AE$1,'Benchmark Analysis'!$H19+'Benchmark Analysis'!$C19=AE$1,'Benchmark Analysis'!$C19*2+'Benchmark Analysis'!$H19=AE$1,'Benchmark Analysis'!$C19*3+'Benchmark Analysis'!$H19=AE$1,'Benchmark Analysis'!$C19*4+'Benchmark Analysis'!$H19=AE$1,'Benchmark Analysis'!$C19*5+'Benchmark Analysis'!$H19=AE$1),'Benchmark Analysis'!$L19*(1+'Benchmark Analysis'!$C$110)^'Cash Flow'!AE$1," ")</f>
        <v xml:space="preserve"> </v>
      </c>
      <c r="AF23" s="8" t="str">
        <f>IF(OR('Benchmark Analysis'!$H19=AF$1,'Benchmark Analysis'!$H19+'Benchmark Analysis'!$C19=AF$1,'Benchmark Analysis'!$C19*2+'Benchmark Analysis'!$H19=AF$1,'Benchmark Analysis'!$C19*3+'Benchmark Analysis'!$H19=AF$1,'Benchmark Analysis'!$C19*4+'Benchmark Analysis'!$H19=AF$1,'Benchmark Analysis'!$C19*5+'Benchmark Analysis'!$H19=AF$1),'Benchmark Analysis'!$L19*(1+'Benchmark Analysis'!$C$110)^'Cash Flow'!AF$1," ")</f>
        <v xml:space="preserve"> </v>
      </c>
      <c r="AG23" s="8" t="str">
        <f>IF(OR('Benchmark Analysis'!$H19=AG$1,'Benchmark Analysis'!$H19+'Benchmark Analysis'!$C19=AG$1,'Benchmark Analysis'!$C19*2+'Benchmark Analysis'!$H19=AG$1,'Benchmark Analysis'!$C19*3+'Benchmark Analysis'!$H19=AG$1,'Benchmark Analysis'!$C19*4+'Benchmark Analysis'!$H19=AG$1,'Benchmark Analysis'!$C19*5+'Benchmark Analysis'!$H19=AG$1),'Benchmark Analysis'!$L19*(1+'Benchmark Analysis'!$C$110)^'Cash Flow'!AG$1," ")</f>
        <v xml:space="preserve"> </v>
      </c>
    </row>
    <row r="24" spans="1:33" x14ac:dyDescent="0.2">
      <c r="A24" s="80" t="str">
        <f>'Benchmark Analysis'!A20</f>
        <v>6C</v>
      </c>
      <c r="B24" s="66" t="str">
        <f>'Benchmark Analysis'!B20</f>
        <v>Two-ply SBS bitumen membrane roofing (church) - old roof</v>
      </c>
      <c r="C24" s="7"/>
      <c r="D24" s="8" t="str">
        <f>IF(OR('Benchmark Analysis'!$H20=D$1,'Benchmark Analysis'!$H20+'Benchmark Analysis'!$C20=D$1,'Benchmark Analysis'!$C20*2+'Benchmark Analysis'!$H20=D$1,'Benchmark Analysis'!$C20*3+'Benchmark Analysis'!$H20=D$1,'Benchmark Analysis'!$C20*4+'Benchmark Analysis'!$H20=D$1,'Benchmark Analysis'!$C20*5+'Benchmark Analysis'!$H20=D$1),'Benchmark Analysis'!$L20*(1+'Benchmark Analysis'!$C$110)^'Cash Flow'!D$1," ")</f>
        <v xml:space="preserve"> </v>
      </c>
      <c r="E24" s="8" t="str">
        <f>IF(OR('Benchmark Analysis'!$H20=E$1,'Benchmark Analysis'!$H20+'Benchmark Analysis'!$C20=E$1,'Benchmark Analysis'!$C20*2+'Benchmark Analysis'!$H20=E$1,'Benchmark Analysis'!$C20*3+'Benchmark Analysis'!$H20=E$1,'Benchmark Analysis'!$C20*4+'Benchmark Analysis'!$H20=E$1,'Benchmark Analysis'!$C20*5+'Benchmark Analysis'!$H20=E$1),'Benchmark Analysis'!$L20*(1+'Benchmark Analysis'!$C$110)^'Cash Flow'!E$1," ")</f>
        <v xml:space="preserve"> </v>
      </c>
      <c r="F24" s="8" t="str">
        <f>IF(OR('Benchmark Analysis'!$H20=F$1,'Benchmark Analysis'!$H20+'Benchmark Analysis'!$C20=F$1,'Benchmark Analysis'!$C20*2+'Benchmark Analysis'!$H20=F$1,'Benchmark Analysis'!$C20*3+'Benchmark Analysis'!$H20=F$1,'Benchmark Analysis'!$C20*4+'Benchmark Analysis'!$H20=F$1,'Benchmark Analysis'!$C20*5+'Benchmark Analysis'!$H20=F$1),'Benchmark Analysis'!$L20*(1+'Benchmark Analysis'!$C$110)^'Cash Flow'!F$1," ")</f>
        <v xml:space="preserve"> </v>
      </c>
      <c r="G24" s="8" t="str">
        <f>IF(OR('Benchmark Analysis'!$H20=G$1,'Benchmark Analysis'!$H20+'Benchmark Analysis'!$C20=G$1,'Benchmark Analysis'!$C20*2+'Benchmark Analysis'!$H20=G$1,'Benchmark Analysis'!$C20*3+'Benchmark Analysis'!$H20=G$1,'Benchmark Analysis'!$C20*4+'Benchmark Analysis'!$H20=G$1,'Benchmark Analysis'!$C20*5+'Benchmark Analysis'!$H20=G$1),'Benchmark Analysis'!$L20*(1+'Benchmark Analysis'!$C$110)^'Cash Flow'!G$1," ")</f>
        <v xml:space="preserve"> </v>
      </c>
      <c r="H24" s="8">
        <f>IF(OR('Benchmark Analysis'!$H20=H$1,'Benchmark Analysis'!$H20+'Benchmark Analysis'!$C20=H$1,'Benchmark Analysis'!$C20*2+'Benchmark Analysis'!$H20=H$1,'Benchmark Analysis'!$C20*3+'Benchmark Analysis'!$H20=H$1,'Benchmark Analysis'!$C20*4+'Benchmark Analysis'!$H20=H$1,'Benchmark Analysis'!$C20*5+'Benchmark Analysis'!$H20=H$1),'Benchmark Analysis'!$L20*(1+'Benchmark Analysis'!$C$110)^'Cash Flow'!H$1," ")</f>
        <v>29810.181686399999</v>
      </c>
      <c r="I24" s="8" t="str">
        <f>IF(OR('Benchmark Analysis'!$H20=I$1,'Benchmark Analysis'!$H20+'Benchmark Analysis'!$C20=I$1,'Benchmark Analysis'!$C20*2+'Benchmark Analysis'!$H20=I$1,'Benchmark Analysis'!$C20*3+'Benchmark Analysis'!$H20=I$1,'Benchmark Analysis'!$C20*4+'Benchmark Analysis'!$H20=I$1,'Benchmark Analysis'!$C20*5+'Benchmark Analysis'!$H20=I$1),'Benchmark Analysis'!$L20*(1+'Benchmark Analysis'!$C$110)^'Cash Flow'!I$1," ")</f>
        <v xml:space="preserve"> </v>
      </c>
      <c r="J24" s="8" t="str">
        <f>IF(OR('Benchmark Analysis'!$H20=J$1,'Benchmark Analysis'!$H20+'Benchmark Analysis'!$C20=J$1,'Benchmark Analysis'!$C20*2+'Benchmark Analysis'!$H20=J$1,'Benchmark Analysis'!$C20*3+'Benchmark Analysis'!$H20=J$1,'Benchmark Analysis'!$C20*4+'Benchmark Analysis'!$H20=J$1,'Benchmark Analysis'!$C20*5+'Benchmark Analysis'!$H20=J$1),'Benchmark Analysis'!$L20*(1+'Benchmark Analysis'!$C$110)^'Cash Flow'!J$1," ")</f>
        <v xml:space="preserve"> </v>
      </c>
      <c r="K24" s="8" t="str">
        <f>IF(OR('Benchmark Analysis'!$H20=K$1,'Benchmark Analysis'!$H20+'Benchmark Analysis'!$C20=K$1,'Benchmark Analysis'!$C20*2+'Benchmark Analysis'!$H20=K$1,'Benchmark Analysis'!$C20*3+'Benchmark Analysis'!$H20=K$1,'Benchmark Analysis'!$C20*4+'Benchmark Analysis'!$H20=K$1,'Benchmark Analysis'!$C20*5+'Benchmark Analysis'!$H20=K$1),'Benchmark Analysis'!$L20*(1+'Benchmark Analysis'!$C$110)^'Cash Flow'!K$1," ")</f>
        <v xml:space="preserve"> </v>
      </c>
      <c r="L24" s="8" t="str">
        <f>IF(OR('Benchmark Analysis'!$H20=L$1,'Benchmark Analysis'!$H20+'Benchmark Analysis'!$C20=L$1,'Benchmark Analysis'!$C20*2+'Benchmark Analysis'!$H20=L$1,'Benchmark Analysis'!$C20*3+'Benchmark Analysis'!$H20=L$1,'Benchmark Analysis'!$C20*4+'Benchmark Analysis'!$H20=L$1,'Benchmark Analysis'!$C20*5+'Benchmark Analysis'!$H20=L$1),'Benchmark Analysis'!$L20*(1+'Benchmark Analysis'!$C$110)^'Cash Flow'!L$1," ")</f>
        <v xml:space="preserve"> </v>
      </c>
      <c r="M24" s="8" t="str">
        <f>IF(OR('Benchmark Analysis'!$H20=M$1,'Benchmark Analysis'!$H20+'Benchmark Analysis'!$C20=M$1,'Benchmark Analysis'!$C20*2+'Benchmark Analysis'!$H20=M$1,'Benchmark Analysis'!$C20*3+'Benchmark Analysis'!$H20=M$1,'Benchmark Analysis'!$C20*4+'Benchmark Analysis'!$H20=M$1,'Benchmark Analysis'!$C20*5+'Benchmark Analysis'!$H20=M$1),'Benchmark Analysis'!$L20*(1+'Benchmark Analysis'!$C$110)^'Cash Flow'!M$1," ")</f>
        <v xml:space="preserve"> </v>
      </c>
      <c r="N24" s="8" t="str">
        <f>IF(OR('Benchmark Analysis'!$H20=N$1,'Benchmark Analysis'!$H20+'Benchmark Analysis'!$C20=N$1,'Benchmark Analysis'!$C20*2+'Benchmark Analysis'!$H20=N$1,'Benchmark Analysis'!$C20*3+'Benchmark Analysis'!$H20=N$1,'Benchmark Analysis'!$C20*4+'Benchmark Analysis'!$H20=N$1,'Benchmark Analysis'!$C20*5+'Benchmark Analysis'!$H20=N$1),'Benchmark Analysis'!$L20*(1+'Benchmark Analysis'!$C$110)^'Cash Flow'!N$1," ")</f>
        <v xml:space="preserve"> </v>
      </c>
      <c r="O24" s="8" t="str">
        <f>IF(OR('Benchmark Analysis'!$H20=O$1,'Benchmark Analysis'!$H20+'Benchmark Analysis'!$C20=O$1,'Benchmark Analysis'!$C20*2+'Benchmark Analysis'!$H20=O$1,'Benchmark Analysis'!$C20*3+'Benchmark Analysis'!$H20=O$1,'Benchmark Analysis'!$C20*4+'Benchmark Analysis'!$H20=O$1,'Benchmark Analysis'!$C20*5+'Benchmark Analysis'!$H20=O$1),'Benchmark Analysis'!$L20*(1+'Benchmark Analysis'!$C$110)^'Cash Flow'!O$1," ")</f>
        <v xml:space="preserve"> </v>
      </c>
      <c r="P24" s="8" t="str">
        <f>IF(OR('Benchmark Analysis'!$H20=P$1,'Benchmark Analysis'!$H20+'Benchmark Analysis'!$C20=P$1,'Benchmark Analysis'!$C20*2+'Benchmark Analysis'!$H20=P$1,'Benchmark Analysis'!$C20*3+'Benchmark Analysis'!$H20=P$1,'Benchmark Analysis'!$C20*4+'Benchmark Analysis'!$H20=P$1,'Benchmark Analysis'!$C20*5+'Benchmark Analysis'!$H20=P$1),'Benchmark Analysis'!$L20*(1+'Benchmark Analysis'!$C$110)^'Cash Flow'!P$1," ")</f>
        <v xml:space="preserve"> </v>
      </c>
      <c r="Q24" s="8" t="str">
        <f>IF(OR('Benchmark Analysis'!$H20=Q$1,'Benchmark Analysis'!$H20+'Benchmark Analysis'!$C20=Q$1,'Benchmark Analysis'!$C20*2+'Benchmark Analysis'!$H20=Q$1,'Benchmark Analysis'!$C20*3+'Benchmark Analysis'!$H20=Q$1,'Benchmark Analysis'!$C20*4+'Benchmark Analysis'!$H20=Q$1,'Benchmark Analysis'!$C20*5+'Benchmark Analysis'!$H20=Q$1),'Benchmark Analysis'!$L20*(1+'Benchmark Analysis'!$C$110)^'Cash Flow'!Q$1," ")</f>
        <v xml:space="preserve"> </v>
      </c>
      <c r="R24" s="8" t="str">
        <f>IF(OR('Benchmark Analysis'!$H20=R$1,'Benchmark Analysis'!$H20+'Benchmark Analysis'!$C20=R$1,'Benchmark Analysis'!$C20*2+'Benchmark Analysis'!$H20=R$1,'Benchmark Analysis'!$C20*3+'Benchmark Analysis'!$H20=R$1,'Benchmark Analysis'!$C20*4+'Benchmark Analysis'!$H20=R$1,'Benchmark Analysis'!$C20*5+'Benchmark Analysis'!$H20=R$1),'Benchmark Analysis'!$L20*(1+'Benchmark Analysis'!$C$110)^'Cash Flow'!R$1," ")</f>
        <v xml:space="preserve"> </v>
      </c>
      <c r="S24" s="8" t="str">
        <f>IF(OR('Benchmark Analysis'!$H20=S$1,'Benchmark Analysis'!$H20+'Benchmark Analysis'!$C20=S$1,'Benchmark Analysis'!$C20*2+'Benchmark Analysis'!$H20=S$1,'Benchmark Analysis'!$C20*3+'Benchmark Analysis'!$H20=S$1,'Benchmark Analysis'!$C20*4+'Benchmark Analysis'!$H20=S$1,'Benchmark Analysis'!$C20*5+'Benchmark Analysis'!$H20=S$1),'Benchmark Analysis'!$L20*(1+'Benchmark Analysis'!$C$110)^'Cash Flow'!S$1," ")</f>
        <v xml:space="preserve"> </v>
      </c>
      <c r="T24" s="8" t="str">
        <f>IF(OR('Benchmark Analysis'!$H20=T$1,'Benchmark Analysis'!$H20+'Benchmark Analysis'!$C20=T$1,'Benchmark Analysis'!$C20*2+'Benchmark Analysis'!$H20=T$1,'Benchmark Analysis'!$C20*3+'Benchmark Analysis'!$H20=T$1,'Benchmark Analysis'!$C20*4+'Benchmark Analysis'!$H20=T$1,'Benchmark Analysis'!$C20*5+'Benchmark Analysis'!$H20=T$1),'Benchmark Analysis'!$L20*(1+'Benchmark Analysis'!$C$110)^'Cash Flow'!T$1," ")</f>
        <v xml:space="preserve"> </v>
      </c>
      <c r="U24" s="8" t="str">
        <f>IF(OR('Benchmark Analysis'!$H20=U$1,'Benchmark Analysis'!$H20+'Benchmark Analysis'!$C20=U$1,'Benchmark Analysis'!$C20*2+'Benchmark Analysis'!$H20=U$1,'Benchmark Analysis'!$C20*3+'Benchmark Analysis'!$H20=U$1,'Benchmark Analysis'!$C20*4+'Benchmark Analysis'!$H20=U$1,'Benchmark Analysis'!$C20*5+'Benchmark Analysis'!$H20=U$1),'Benchmark Analysis'!$L20*(1+'Benchmark Analysis'!$C$110)^'Cash Flow'!U$1," ")</f>
        <v xml:space="preserve"> </v>
      </c>
      <c r="V24" s="8" t="str">
        <f>IF(OR('Benchmark Analysis'!$H20=V$1,'Benchmark Analysis'!$H20+'Benchmark Analysis'!$C20=V$1,'Benchmark Analysis'!$C20*2+'Benchmark Analysis'!$H20=V$1,'Benchmark Analysis'!$C20*3+'Benchmark Analysis'!$H20=V$1,'Benchmark Analysis'!$C20*4+'Benchmark Analysis'!$H20=V$1,'Benchmark Analysis'!$C20*5+'Benchmark Analysis'!$H20=V$1),'Benchmark Analysis'!$L20*(1+'Benchmark Analysis'!$C$110)^'Cash Flow'!V$1," ")</f>
        <v xml:space="preserve"> </v>
      </c>
      <c r="W24" s="8" t="str">
        <f>IF(OR('Benchmark Analysis'!$H20=W$1,'Benchmark Analysis'!$H20+'Benchmark Analysis'!$C20=W$1,'Benchmark Analysis'!$C20*2+'Benchmark Analysis'!$H20=W$1,'Benchmark Analysis'!$C20*3+'Benchmark Analysis'!$H20=W$1,'Benchmark Analysis'!$C20*4+'Benchmark Analysis'!$H20=W$1,'Benchmark Analysis'!$C20*5+'Benchmark Analysis'!$H20=W$1),'Benchmark Analysis'!$L20*(1+'Benchmark Analysis'!$C$110)^'Cash Flow'!W$1," ")</f>
        <v xml:space="preserve"> </v>
      </c>
      <c r="X24" s="8" t="str">
        <f>IF(OR('Benchmark Analysis'!$H20=X$1,'Benchmark Analysis'!$H20+'Benchmark Analysis'!$C20=X$1,'Benchmark Analysis'!$C20*2+'Benchmark Analysis'!$H20=X$1,'Benchmark Analysis'!$C20*3+'Benchmark Analysis'!$H20=X$1,'Benchmark Analysis'!$C20*4+'Benchmark Analysis'!$H20=X$1,'Benchmark Analysis'!$C20*5+'Benchmark Analysis'!$H20=X$1),'Benchmark Analysis'!$L20*(1+'Benchmark Analysis'!$C$110)^'Cash Flow'!X$1," ")</f>
        <v xml:space="preserve"> </v>
      </c>
      <c r="Y24" s="8" t="str">
        <f>IF(OR('Benchmark Analysis'!$H20=Y$1,'Benchmark Analysis'!$H20+'Benchmark Analysis'!$C20=Y$1,'Benchmark Analysis'!$C20*2+'Benchmark Analysis'!$H20=Y$1,'Benchmark Analysis'!$C20*3+'Benchmark Analysis'!$H20=Y$1,'Benchmark Analysis'!$C20*4+'Benchmark Analysis'!$H20=Y$1,'Benchmark Analysis'!$C20*5+'Benchmark Analysis'!$H20=Y$1),'Benchmark Analysis'!$L20*(1+'Benchmark Analysis'!$C$110)^'Cash Flow'!Y$1," ")</f>
        <v xml:space="preserve"> </v>
      </c>
      <c r="Z24" s="8" t="str">
        <f>IF(OR('Benchmark Analysis'!$H20=Z$1,'Benchmark Analysis'!$H20+'Benchmark Analysis'!$C20=Z$1,'Benchmark Analysis'!$C20*2+'Benchmark Analysis'!$H20=Z$1,'Benchmark Analysis'!$C20*3+'Benchmark Analysis'!$H20=Z$1,'Benchmark Analysis'!$C20*4+'Benchmark Analysis'!$H20=Z$1,'Benchmark Analysis'!$C20*5+'Benchmark Analysis'!$H20=Z$1),'Benchmark Analysis'!$L20*(1+'Benchmark Analysis'!$C$110)^'Cash Flow'!Z$1," ")</f>
        <v xml:space="preserve"> </v>
      </c>
      <c r="AA24" s="8" t="str">
        <f>IF(OR('Benchmark Analysis'!$H20=AA$1,'Benchmark Analysis'!$H20+'Benchmark Analysis'!$C20=AA$1,'Benchmark Analysis'!$C20*2+'Benchmark Analysis'!$H20=AA$1,'Benchmark Analysis'!$C20*3+'Benchmark Analysis'!$H20=AA$1,'Benchmark Analysis'!$C20*4+'Benchmark Analysis'!$H20=AA$1,'Benchmark Analysis'!$C20*5+'Benchmark Analysis'!$H20=AA$1),'Benchmark Analysis'!$L20*(1+'Benchmark Analysis'!$C$110)^'Cash Flow'!AA$1," ")</f>
        <v xml:space="preserve"> </v>
      </c>
      <c r="AB24" s="8" t="str">
        <f>IF(OR('Benchmark Analysis'!$H20=AB$1,'Benchmark Analysis'!$H20+'Benchmark Analysis'!$C20=AB$1,'Benchmark Analysis'!$C20*2+'Benchmark Analysis'!$H20=AB$1,'Benchmark Analysis'!$C20*3+'Benchmark Analysis'!$H20=AB$1,'Benchmark Analysis'!$C20*4+'Benchmark Analysis'!$H20=AB$1,'Benchmark Analysis'!$C20*5+'Benchmark Analysis'!$H20=AB$1),'Benchmark Analysis'!$L20*(1+'Benchmark Analysis'!$C$110)^'Cash Flow'!AB$1," ")</f>
        <v xml:space="preserve"> </v>
      </c>
      <c r="AC24" s="8" t="str">
        <f>IF(OR('Benchmark Analysis'!$H20=AC$1,'Benchmark Analysis'!$H20+'Benchmark Analysis'!$C20=AC$1,'Benchmark Analysis'!$C20*2+'Benchmark Analysis'!$H20=AC$1,'Benchmark Analysis'!$C20*3+'Benchmark Analysis'!$H20=AC$1,'Benchmark Analysis'!$C20*4+'Benchmark Analysis'!$H20=AC$1,'Benchmark Analysis'!$C20*5+'Benchmark Analysis'!$H20=AC$1),'Benchmark Analysis'!$L20*(1+'Benchmark Analysis'!$C$110)^'Cash Flow'!AC$1," ")</f>
        <v xml:space="preserve"> </v>
      </c>
      <c r="AD24" s="8">
        <f>IF(OR('Benchmark Analysis'!$H20=AD$1,'Benchmark Analysis'!$H20+'Benchmark Analysis'!$C20=AD$1,'Benchmark Analysis'!$C20*2+'Benchmark Analysis'!$H20=AD$1,'Benchmark Analysis'!$C20*3+'Benchmark Analysis'!$H20=AD$1,'Benchmark Analysis'!$C20*4+'Benchmark Analysis'!$H20=AD$1,'Benchmark Analysis'!$C20*5+'Benchmark Analysis'!$H20=AD$1),'Benchmark Analysis'!$L20*(1+'Benchmark Analysis'!$C$110)^'Cash Flow'!AD$1," ")</f>
        <v>46085.934869309822</v>
      </c>
      <c r="AE24" s="8" t="str">
        <f>IF(OR('Benchmark Analysis'!$H20=AE$1,'Benchmark Analysis'!$H20+'Benchmark Analysis'!$C20=AE$1,'Benchmark Analysis'!$C20*2+'Benchmark Analysis'!$H20=AE$1,'Benchmark Analysis'!$C20*3+'Benchmark Analysis'!$H20=AE$1,'Benchmark Analysis'!$C20*4+'Benchmark Analysis'!$H20=AE$1,'Benchmark Analysis'!$C20*5+'Benchmark Analysis'!$H20=AE$1),'Benchmark Analysis'!$L20*(1+'Benchmark Analysis'!$C$110)^'Cash Flow'!AE$1," ")</f>
        <v xml:space="preserve"> </v>
      </c>
      <c r="AF24" s="8" t="str">
        <f>IF(OR('Benchmark Analysis'!$H20=AF$1,'Benchmark Analysis'!$H20+'Benchmark Analysis'!$C20=AF$1,'Benchmark Analysis'!$C20*2+'Benchmark Analysis'!$H20=AF$1,'Benchmark Analysis'!$C20*3+'Benchmark Analysis'!$H20=AF$1,'Benchmark Analysis'!$C20*4+'Benchmark Analysis'!$H20=AF$1,'Benchmark Analysis'!$C20*5+'Benchmark Analysis'!$H20=AF$1),'Benchmark Analysis'!$L20*(1+'Benchmark Analysis'!$C$110)^'Cash Flow'!AF$1," ")</f>
        <v xml:space="preserve"> </v>
      </c>
      <c r="AG24" s="8" t="str">
        <f>IF(OR('Benchmark Analysis'!$H20=AG$1,'Benchmark Analysis'!$H20+'Benchmark Analysis'!$C20=AG$1,'Benchmark Analysis'!$C20*2+'Benchmark Analysis'!$H20=AG$1,'Benchmark Analysis'!$C20*3+'Benchmark Analysis'!$H20=AG$1,'Benchmark Analysis'!$C20*4+'Benchmark Analysis'!$H20=AG$1,'Benchmark Analysis'!$C20*5+'Benchmark Analysis'!$H20=AG$1),'Benchmark Analysis'!$L20*(1+'Benchmark Analysis'!$C$110)^'Cash Flow'!AG$1," ")</f>
        <v xml:space="preserve"> </v>
      </c>
    </row>
    <row r="25" spans="1:33" x14ac:dyDescent="0.2">
      <c r="A25" s="80" t="str">
        <f>'Benchmark Analysis'!A21</f>
        <v>6D</v>
      </c>
      <c r="B25" s="66" t="str">
        <f>'Benchmark Analysis'!B21</f>
        <v>Two-ply SBS bitumen membrane roofing (offices) - new roof</v>
      </c>
      <c r="C25" s="7"/>
      <c r="D25" s="8" t="str">
        <f>IF(OR('Benchmark Analysis'!$H21=D$1,'Benchmark Analysis'!$H21+'Benchmark Analysis'!$C21=D$1,'Benchmark Analysis'!$C21*2+'Benchmark Analysis'!$H21=D$1,'Benchmark Analysis'!$C21*3+'Benchmark Analysis'!$H21=D$1,'Benchmark Analysis'!$C21*4+'Benchmark Analysis'!$H21=D$1,'Benchmark Analysis'!$C21*5+'Benchmark Analysis'!$H21=D$1),'Benchmark Analysis'!$L21*(1+'Benchmark Analysis'!$C$110)^'Cash Flow'!D$1," ")</f>
        <v xml:space="preserve"> </v>
      </c>
      <c r="E25" s="8" t="str">
        <f>IF(OR('Benchmark Analysis'!$H21=E$1,'Benchmark Analysis'!$H21+'Benchmark Analysis'!$C21=E$1,'Benchmark Analysis'!$C21*2+'Benchmark Analysis'!$H21=E$1,'Benchmark Analysis'!$C21*3+'Benchmark Analysis'!$H21=E$1,'Benchmark Analysis'!$C21*4+'Benchmark Analysis'!$H21=E$1,'Benchmark Analysis'!$C21*5+'Benchmark Analysis'!$H21=E$1),'Benchmark Analysis'!$L21*(1+'Benchmark Analysis'!$C$110)^'Cash Flow'!E$1," ")</f>
        <v xml:space="preserve"> </v>
      </c>
      <c r="F25" s="8" t="str">
        <f>IF(OR('Benchmark Analysis'!$H21=F$1,'Benchmark Analysis'!$H21+'Benchmark Analysis'!$C21=F$1,'Benchmark Analysis'!$C21*2+'Benchmark Analysis'!$H21=F$1,'Benchmark Analysis'!$C21*3+'Benchmark Analysis'!$H21=F$1,'Benchmark Analysis'!$C21*4+'Benchmark Analysis'!$H21=F$1,'Benchmark Analysis'!$C21*5+'Benchmark Analysis'!$H21=F$1),'Benchmark Analysis'!$L21*(1+'Benchmark Analysis'!$C$110)^'Cash Flow'!F$1," ")</f>
        <v xml:space="preserve"> </v>
      </c>
      <c r="G25" s="8" t="str">
        <f>IF(OR('Benchmark Analysis'!$H21=G$1,'Benchmark Analysis'!$H21+'Benchmark Analysis'!$C21=G$1,'Benchmark Analysis'!$C21*2+'Benchmark Analysis'!$H21=G$1,'Benchmark Analysis'!$C21*3+'Benchmark Analysis'!$H21=G$1,'Benchmark Analysis'!$C21*4+'Benchmark Analysis'!$H21=G$1,'Benchmark Analysis'!$C21*5+'Benchmark Analysis'!$H21=G$1),'Benchmark Analysis'!$L21*(1+'Benchmark Analysis'!$C$110)^'Cash Flow'!G$1," ")</f>
        <v xml:space="preserve"> </v>
      </c>
      <c r="H25" s="8" t="str">
        <f>IF(OR('Benchmark Analysis'!$H21=H$1,'Benchmark Analysis'!$H21+'Benchmark Analysis'!$C21=H$1,'Benchmark Analysis'!$C21*2+'Benchmark Analysis'!$H21=H$1,'Benchmark Analysis'!$C21*3+'Benchmark Analysis'!$H21=H$1,'Benchmark Analysis'!$C21*4+'Benchmark Analysis'!$H21=H$1,'Benchmark Analysis'!$C21*5+'Benchmark Analysis'!$H21=H$1),'Benchmark Analysis'!$L21*(1+'Benchmark Analysis'!$C$110)^'Cash Flow'!H$1," ")</f>
        <v xml:space="preserve"> </v>
      </c>
      <c r="I25" s="8" t="str">
        <f>IF(OR('Benchmark Analysis'!$H21=I$1,'Benchmark Analysis'!$H21+'Benchmark Analysis'!$C21=I$1,'Benchmark Analysis'!$C21*2+'Benchmark Analysis'!$H21=I$1,'Benchmark Analysis'!$C21*3+'Benchmark Analysis'!$H21=I$1,'Benchmark Analysis'!$C21*4+'Benchmark Analysis'!$H21=I$1,'Benchmark Analysis'!$C21*5+'Benchmark Analysis'!$H21=I$1),'Benchmark Analysis'!$L21*(1+'Benchmark Analysis'!$C$110)^'Cash Flow'!I$1," ")</f>
        <v xml:space="preserve"> </v>
      </c>
      <c r="J25" s="8" t="str">
        <f>IF(OR('Benchmark Analysis'!$H21=J$1,'Benchmark Analysis'!$H21+'Benchmark Analysis'!$C21=J$1,'Benchmark Analysis'!$C21*2+'Benchmark Analysis'!$H21=J$1,'Benchmark Analysis'!$C21*3+'Benchmark Analysis'!$H21=J$1,'Benchmark Analysis'!$C21*4+'Benchmark Analysis'!$H21=J$1,'Benchmark Analysis'!$C21*5+'Benchmark Analysis'!$H21=J$1),'Benchmark Analysis'!$L21*(1+'Benchmark Analysis'!$C$110)^'Cash Flow'!J$1," ")</f>
        <v xml:space="preserve"> </v>
      </c>
      <c r="K25" s="8" t="str">
        <f>IF(OR('Benchmark Analysis'!$H21=K$1,'Benchmark Analysis'!$H21+'Benchmark Analysis'!$C21=K$1,'Benchmark Analysis'!$C21*2+'Benchmark Analysis'!$H21=K$1,'Benchmark Analysis'!$C21*3+'Benchmark Analysis'!$H21=K$1,'Benchmark Analysis'!$C21*4+'Benchmark Analysis'!$H21=K$1,'Benchmark Analysis'!$C21*5+'Benchmark Analysis'!$H21=K$1),'Benchmark Analysis'!$L21*(1+'Benchmark Analysis'!$C$110)^'Cash Flow'!K$1," ")</f>
        <v xml:space="preserve"> </v>
      </c>
      <c r="L25" s="8" t="str">
        <f>IF(OR('Benchmark Analysis'!$H21=L$1,'Benchmark Analysis'!$H21+'Benchmark Analysis'!$C21=L$1,'Benchmark Analysis'!$C21*2+'Benchmark Analysis'!$H21=L$1,'Benchmark Analysis'!$C21*3+'Benchmark Analysis'!$H21=L$1,'Benchmark Analysis'!$C21*4+'Benchmark Analysis'!$H21=L$1,'Benchmark Analysis'!$C21*5+'Benchmark Analysis'!$H21=L$1),'Benchmark Analysis'!$L21*(1+'Benchmark Analysis'!$C$110)^'Cash Flow'!L$1," ")</f>
        <v xml:space="preserve"> </v>
      </c>
      <c r="M25" s="8" t="str">
        <f>IF(OR('Benchmark Analysis'!$H21=M$1,'Benchmark Analysis'!$H21+'Benchmark Analysis'!$C21=M$1,'Benchmark Analysis'!$C21*2+'Benchmark Analysis'!$H21=M$1,'Benchmark Analysis'!$C21*3+'Benchmark Analysis'!$H21=M$1,'Benchmark Analysis'!$C21*4+'Benchmark Analysis'!$H21=M$1,'Benchmark Analysis'!$C21*5+'Benchmark Analysis'!$H21=M$1),'Benchmark Analysis'!$L21*(1+'Benchmark Analysis'!$C$110)^'Cash Flow'!M$1," ")</f>
        <v xml:space="preserve"> </v>
      </c>
      <c r="N25" s="8" t="str">
        <f>IF(OR('Benchmark Analysis'!$H21=N$1,'Benchmark Analysis'!$H21+'Benchmark Analysis'!$C21=N$1,'Benchmark Analysis'!$C21*2+'Benchmark Analysis'!$H21=N$1,'Benchmark Analysis'!$C21*3+'Benchmark Analysis'!$H21=N$1,'Benchmark Analysis'!$C21*4+'Benchmark Analysis'!$H21=N$1,'Benchmark Analysis'!$C21*5+'Benchmark Analysis'!$H21=N$1),'Benchmark Analysis'!$L21*(1+'Benchmark Analysis'!$C$110)^'Cash Flow'!N$1," ")</f>
        <v xml:space="preserve"> </v>
      </c>
      <c r="O25" s="8" t="str">
        <f>IF(OR('Benchmark Analysis'!$H21=O$1,'Benchmark Analysis'!$H21+'Benchmark Analysis'!$C21=O$1,'Benchmark Analysis'!$C21*2+'Benchmark Analysis'!$H21=O$1,'Benchmark Analysis'!$C21*3+'Benchmark Analysis'!$H21=O$1,'Benchmark Analysis'!$C21*4+'Benchmark Analysis'!$H21=O$1,'Benchmark Analysis'!$C21*5+'Benchmark Analysis'!$H21=O$1),'Benchmark Analysis'!$L21*(1+'Benchmark Analysis'!$C$110)^'Cash Flow'!O$1," ")</f>
        <v xml:space="preserve"> </v>
      </c>
      <c r="P25" s="8" t="str">
        <f>IF(OR('Benchmark Analysis'!$H21=P$1,'Benchmark Analysis'!$H21+'Benchmark Analysis'!$C21=P$1,'Benchmark Analysis'!$C21*2+'Benchmark Analysis'!$H21=P$1,'Benchmark Analysis'!$C21*3+'Benchmark Analysis'!$H21=P$1,'Benchmark Analysis'!$C21*4+'Benchmark Analysis'!$H21=P$1,'Benchmark Analysis'!$C21*5+'Benchmark Analysis'!$H21=P$1),'Benchmark Analysis'!$L21*(1+'Benchmark Analysis'!$C$110)^'Cash Flow'!P$1," ")</f>
        <v xml:space="preserve"> </v>
      </c>
      <c r="Q25" s="8" t="str">
        <f>IF(OR('Benchmark Analysis'!$H21=Q$1,'Benchmark Analysis'!$H21+'Benchmark Analysis'!$C21=Q$1,'Benchmark Analysis'!$C21*2+'Benchmark Analysis'!$H21=Q$1,'Benchmark Analysis'!$C21*3+'Benchmark Analysis'!$H21=Q$1,'Benchmark Analysis'!$C21*4+'Benchmark Analysis'!$H21=Q$1,'Benchmark Analysis'!$C21*5+'Benchmark Analysis'!$H21=Q$1),'Benchmark Analysis'!$L21*(1+'Benchmark Analysis'!$C$110)^'Cash Flow'!Q$1," ")</f>
        <v xml:space="preserve"> </v>
      </c>
      <c r="R25" s="8" t="str">
        <f>IF(OR('Benchmark Analysis'!$H21=R$1,'Benchmark Analysis'!$H21+'Benchmark Analysis'!$C21=R$1,'Benchmark Analysis'!$C21*2+'Benchmark Analysis'!$H21=R$1,'Benchmark Analysis'!$C21*3+'Benchmark Analysis'!$H21=R$1,'Benchmark Analysis'!$C21*4+'Benchmark Analysis'!$H21=R$1,'Benchmark Analysis'!$C21*5+'Benchmark Analysis'!$H21=R$1),'Benchmark Analysis'!$L21*(1+'Benchmark Analysis'!$C$110)^'Cash Flow'!R$1," ")</f>
        <v xml:space="preserve"> </v>
      </c>
      <c r="S25" s="8" t="str">
        <f>IF(OR('Benchmark Analysis'!$H21=S$1,'Benchmark Analysis'!$H21+'Benchmark Analysis'!$C21=S$1,'Benchmark Analysis'!$C21*2+'Benchmark Analysis'!$H21=S$1,'Benchmark Analysis'!$C21*3+'Benchmark Analysis'!$H21=S$1,'Benchmark Analysis'!$C21*4+'Benchmark Analysis'!$H21=S$1,'Benchmark Analysis'!$C21*5+'Benchmark Analysis'!$H21=S$1),'Benchmark Analysis'!$L21*(1+'Benchmark Analysis'!$C$110)^'Cash Flow'!S$1," ")</f>
        <v xml:space="preserve"> </v>
      </c>
      <c r="T25" s="8" t="str">
        <f>IF(OR('Benchmark Analysis'!$H21=T$1,'Benchmark Analysis'!$H21+'Benchmark Analysis'!$C21=T$1,'Benchmark Analysis'!$C21*2+'Benchmark Analysis'!$H21=T$1,'Benchmark Analysis'!$C21*3+'Benchmark Analysis'!$H21=T$1,'Benchmark Analysis'!$C21*4+'Benchmark Analysis'!$H21=T$1,'Benchmark Analysis'!$C21*5+'Benchmark Analysis'!$H21=T$1),'Benchmark Analysis'!$L21*(1+'Benchmark Analysis'!$C$110)^'Cash Flow'!T$1," ")</f>
        <v xml:space="preserve"> </v>
      </c>
      <c r="U25" s="8" t="str">
        <f>IF(OR('Benchmark Analysis'!$H21=U$1,'Benchmark Analysis'!$H21+'Benchmark Analysis'!$C21=U$1,'Benchmark Analysis'!$C21*2+'Benchmark Analysis'!$H21=U$1,'Benchmark Analysis'!$C21*3+'Benchmark Analysis'!$H21=U$1,'Benchmark Analysis'!$C21*4+'Benchmark Analysis'!$H21=U$1,'Benchmark Analysis'!$C21*5+'Benchmark Analysis'!$H21=U$1),'Benchmark Analysis'!$L21*(1+'Benchmark Analysis'!$C$110)^'Cash Flow'!U$1," ")</f>
        <v xml:space="preserve"> </v>
      </c>
      <c r="V25" s="8">
        <f>IF(OR('Benchmark Analysis'!$H21=V$1,'Benchmark Analysis'!$H21+'Benchmark Analysis'!$C21=V$1,'Benchmark Analysis'!$C21*2+'Benchmark Analysis'!$H21=V$1,'Benchmark Analysis'!$C21*3+'Benchmark Analysis'!$H21=V$1,'Benchmark Analysis'!$C21*4+'Benchmark Analysis'!$H21=V$1,'Benchmark Analysis'!$C21*5+'Benchmark Analysis'!$H21=V$1),'Benchmark Analysis'!$L21*(1+'Benchmark Analysis'!$C$110)^'Cash Flow'!V$1," ")</f>
        <v>22398.471777614897</v>
      </c>
      <c r="W25" s="8" t="str">
        <f>IF(OR('Benchmark Analysis'!$H21=W$1,'Benchmark Analysis'!$H21+'Benchmark Analysis'!$C21=W$1,'Benchmark Analysis'!$C21*2+'Benchmark Analysis'!$H21=W$1,'Benchmark Analysis'!$C21*3+'Benchmark Analysis'!$H21=W$1,'Benchmark Analysis'!$C21*4+'Benchmark Analysis'!$H21=W$1,'Benchmark Analysis'!$C21*5+'Benchmark Analysis'!$H21=W$1),'Benchmark Analysis'!$L21*(1+'Benchmark Analysis'!$C$110)^'Cash Flow'!W$1," ")</f>
        <v xml:space="preserve"> </v>
      </c>
      <c r="X25" s="8" t="str">
        <f>IF(OR('Benchmark Analysis'!$H21=X$1,'Benchmark Analysis'!$H21+'Benchmark Analysis'!$C21=X$1,'Benchmark Analysis'!$C21*2+'Benchmark Analysis'!$H21=X$1,'Benchmark Analysis'!$C21*3+'Benchmark Analysis'!$H21=X$1,'Benchmark Analysis'!$C21*4+'Benchmark Analysis'!$H21=X$1,'Benchmark Analysis'!$C21*5+'Benchmark Analysis'!$H21=X$1),'Benchmark Analysis'!$L21*(1+'Benchmark Analysis'!$C$110)^'Cash Flow'!X$1," ")</f>
        <v xml:space="preserve"> </v>
      </c>
      <c r="Y25" s="8" t="str">
        <f>IF(OR('Benchmark Analysis'!$H21=Y$1,'Benchmark Analysis'!$H21+'Benchmark Analysis'!$C21=Y$1,'Benchmark Analysis'!$C21*2+'Benchmark Analysis'!$H21=Y$1,'Benchmark Analysis'!$C21*3+'Benchmark Analysis'!$H21=Y$1,'Benchmark Analysis'!$C21*4+'Benchmark Analysis'!$H21=Y$1,'Benchmark Analysis'!$C21*5+'Benchmark Analysis'!$H21=Y$1),'Benchmark Analysis'!$L21*(1+'Benchmark Analysis'!$C$110)^'Cash Flow'!Y$1," ")</f>
        <v xml:space="preserve"> </v>
      </c>
      <c r="Z25" s="8" t="str">
        <f>IF(OR('Benchmark Analysis'!$H21=Z$1,'Benchmark Analysis'!$H21+'Benchmark Analysis'!$C21=Z$1,'Benchmark Analysis'!$C21*2+'Benchmark Analysis'!$H21=Z$1,'Benchmark Analysis'!$C21*3+'Benchmark Analysis'!$H21=Z$1,'Benchmark Analysis'!$C21*4+'Benchmark Analysis'!$H21=Z$1,'Benchmark Analysis'!$C21*5+'Benchmark Analysis'!$H21=Z$1),'Benchmark Analysis'!$L21*(1+'Benchmark Analysis'!$C$110)^'Cash Flow'!Z$1," ")</f>
        <v xml:space="preserve"> </v>
      </c>
      <c r="AA25" s="8" t="str">
        <f>IF(OR('Benchmark Analysis'!$H21=AA$1,'Benchmark Analysis'!$H21+'Benchmark Analysis'!$C21=AA$1,'Benchmark Analysis'!$C21*2+'Benchmark Analysis'!$H21=AA$1,'Benchmark Analysis'!$C21*3+'Benchmark Analysis'!$H21=AA$1,'Benchmark Analysis'!$C21*4+'Benchmark Analysis'!$H21=AA$1,'Benchmark Analysis'!$C21*5+'Benchmark Analysis'!$H21=AA$1),'Benchmark Analysis'!$L21*(1+'Benchmark Analysis'!$C$110)^'Cash Flow'!AA$1," ")</f>
        <v xml:space="preserve"> </v>
      </c>
      <c r="AB25" s="8" t="str">
        <f>IF(OR('Benchmark Analysis'!$H21=AB$1,'Benchmark Analysis'!$H21+'Benchmark Analysis'!$C21=AB$1,'Benchmark Analysis'!$C21*2+'Benchmark Analysis'!$H21=AB$1,'Benchmark Analysis'!$C21*3+'Benchmark Analysis'!$H21=AB$1,'Benchmark Analysis'!$C21*4+'Benchmark Analysis'!$H21=AB$1,'Benchmark Analysis'!$C21*5+'Benchmark Analysis'!$H21=AB$1),'Benchmark Analysis'!$L21*(1+'Benchmark Analysis'!$C$110)^'Cash Flow'!AB$1," ")</f>
        <v xml:space="preserve"> </v>
      </c>
      <c r="AC25" s="8" t="str">
        <f>IF(OR('Benchmark Analysis'!$H21=AC$1,'Benchmark Analysis'!$H21+'Benchmark Analysis'!$C21=AC$1,'Benchmark Analysis'!$C21*2+'Benchmark Analysis'!$H21=AC$1,'Benchmark Analysis'!$C21*3+'Benchmark Analysis'!$H21=AC$1,'Benchmark Analysis'!$C21*4+'Benchmark Analysis'!$H21=AC$1,'Benchmark Analysis'!$C21*5+'Benchmark Analysis'!$H21=AC$1),'Benchmark Analysis'!$L21*(1+'Benchmark Analysis'!$C$110)^'Cash Flow'!AC$1," ")</f>
        <v xml:space="preserve"> </v>
      </c>
      <c r="AD25" s="8" t="str">
        <f>IF(OR('Benchmark Analysis'!$H21=AD$1,'Benchmark Analysis'!$H21+'Benchmark Analysis'!$C21=AD$1,'Benchmark Analysis'!$C21*2+'Benchmark Analysis'!$H21=AD$1,'Benchmark Analysis'!$C21*3+'Benchmark Analysis'!$H21=AD$1,'Benchmark Analysis'!$C21*4+'Benchmark Analysis'!$H21=AD$1,'Benchmark Analysis'!$C21*5+'Benchmark Analysis'!$H21=AD$1),'Benchmark Analysis'!$L21*(1+'Benchmark Analysis'!$C$110)^'Cash Flow'!AD$1," ")</f>
        <v xml:space="preserve"> </v>
      </c>
      <c r="AE25" s="8" t="str">
        <f>IF(OR('Benchmark Analysis'!$H21=AE$1,'Benchmark Analysis'!$H21+'Benchmark Analysis'!$C21=AE$1,'Benchmark Analysis'!$C21*2+'Benchmark Analysis'!$H21=AE$1,'Benchmark Analysis'!$C21*3+'Benchmark Analysis'!$H21=AE$1,'Benchmark Analysis'!$C21*4+'Benchmark Analysis'!$H21=AE$1,'Benchmark Analysis'!$C21*5+'Benchmark Analysis'!$H21=AE$1),'Benchmark Analysis'!$L21*(1+'Benchmark Analysis'!$C$110)^'Cash Flow'!AE$1," ")</f>
        <v xml:space="preserve"> </v>
      </c>
      <c r="AF25" s="8" t="str">
        <f>IF(OR('Benchmark Analysis'!$H21=AF$1,'Benchmark Analysis'!$H21+'Benchmark Analysis'!$C21=AF$1,'Benchmark Analysis'!$C21*2+'Benchmark Analysis'!$H21=AF$1,'Benchmark Analysis'!$C21*3+'Benchmark Analysis'!$H21=AF$1,'Benchmark Analysis'!$C21*4+'Benchmark Analysis'!$H21=AF$1,'Benchmark Analysis'!$C21*5+'Benchmark Analysis'!$H21=AF$1),'Benchmark Analysis'!$L21*(1+'Benchmark Analysis'!$C$110)^'Cash Flow'!AF$1," ")</f>
        <v xml:space="preserve"> </v>
      </c>
      <c r="AG25" s="8" t="str">
        <f>IF(OR('Benchmark Analysis'!$H21=AG$1,'Benchmark Analysis'!$H21+'Benchmark Analysis'!$C21=AG$1,'Benchmark Analysis'!$C21*2+'Benchmark Analysis'!$H21=AG$1,'Benchmark Analysis'!$C21*3+'Benchmark Analysis'!$H21=AG$1,'Benchmark Analysis'!$C21*4+'Benchmark Analysis'!$H21=AG$1,'Benchmark Analysis'!$C21*5+'Benchmark Analysis'!$H21=AG$1),'Benchmark Analysis'!$L21*(1+'Benchmark Analysis'!$C$110)^'Cash Flow'!AG$1," ")</f>
        <v xml:space="preserve"> </v>
      </c>
    </row>
    <row r="26" spans="1:33" x14ac:dyDescent="0.2">
      <c r="A26" s="80" t="str">
        <f>'Benchmark Analysis'!A22</f>
        <v>7A</v>
      </c>
      <c r="B26" s="66" t="str">
        <f>'Benchmark Analysis'!B22</f>
        <v>Fittings - Kitchen cabinetry fittings main floor - re-faced</v>
      </c>
      <c r="C26" s="7"/>
      <c r="D26" s="8" t="str">
        <f>IF(OR('Benchmark Analysis'!$H22=D$1,'Benchmark Analysis'!$H22+'Benchmark Analysis'!$C22=D$1,'Benchmark Analysis'!$C22*2+'Benchmark Analysis'!$H22=D$1,'Benchmark Analysis'!$C22*3+'Benchmark Analysis'!$H22=D$1,'Benchmark Analysis'!$C22*4+'Benchmark Analysis'!$H22=D$1,'Benchmark Analysis'!$C22*5+'Benchmark Analysis'!$H22=D$1),'Benchmark Analysis'!$L22*(1+'Benchmark Analysis'!$C$110)^'Cash Flow'!D$1," ")</f>
        <v xml:space="preserve"> </v>
      </c>
      <c r="E26" s="8" t="str">
        <f>IF(OR('Benchmark Analysis'!$H22=E$1,'Benchmark Analysis'!$H22+'Benchmark Analysis'!$C22=E$1,'Benchmark Analysis'!$C22*2+'Benchmark Analysis'!$H22=E$1,'Benchmark Analysis'!$C22*3+'Benchmark Analysis'!$H22=E$1,'Benchmark Analysis'!$C22*4+'Benchmark Analysis'!$H22=E$1,'Benchmark Analysis'!$C22*5+'Benchmark Analysis'!$H22=E$1),'Benchmark Analysis'!$L22*(1+'Benchmark Analysis'!$C$110)^'Cash Flow'!E$1," ")</f>
        <v xml:space="preserve"> </v>
      </c>
      <c r="F26" s="8" t="str">
        <f>IF(OR('Benchmark Analysis'!$H22=F$1,'Benchmark Analysis'!$H22+'Benchmark Analysis'!$C22=F$1,'Benchmark Analysis'!$C22*2+'Benchmark Analysis'!$H22=F$1,'Benchmark Analysis'!$C22*3+'Benchmark Analysis'!$H22=F$1,'Benchmark Analysis'!$C22*4+'Benchmark Analysis'!$H22=F$1,'Benchmark Analysis'!$C22*5+'Benchmark Analysis'!$H22=F$1),'Benchmark Analysis'!$L22*(1+'Benchmark Analysis'!$C$110)^'Cash Flow'!F$1," ")</f>
        <v xml:space="preserve"> </v>
      </c>
      <c r="G26" s="8" t="str">
        <f>IF(OR('Benchmark Analysis'!$H22=G$1,'Benchmark Analysis'!$H22+'Benchmark Analysis'!$C22=G$1,'Benchmark Analysis'!$C22*2+'Benchmark Analysis'!$H22=G$1,'Benchmark Analysis'!$C22*3+'Benchmark Analysis'!$H22=G$1,'Benchmark Analysis'!$C22*4+'Benchmark Analysis'!$H22=G$1,'Benchmark Analysis'!$C22*5+'Benchmark Analysis'!$H22=G$1),'Benchmark Analysis'!$L22*(1+'Benchmark Analysis'!$C$110)^'Cash Flow'!G$1," ")</f>
        <v xml:space="preserve"> </v>
      </c>
      <c r="H26" s="8">
        <f>IF(OR('Benchmark Analysis'!$H22=H$1,'Benchmark Analysis'!$H22+'Benchmark Analysis'!$C22=H$1,'Benchmark Analysis'!$C22*2+'Benchmark Analysis'!$H22=H$1,'Benchmark Analysis'!$C22*3+'Benchmark Analysis'!$H22=H$1,'Benchmark Analysis'!$C22*4+'Benchmark Analysis'!$H22=H$1,'Benchmark Analysis'!$C22*5+'Benchmark Analysis'!$H22=H$1),'Benchmark Analysis'!$L22*(1+'Benchmark Analysis'!$C$110)^'Cash Flow'!H$1," ")</f>
        <v>7728.5656224000004</v>
      </c>
      <c r="I26" s="8" t="str">
        <f>IF(OR('Benchmark Analysis'!$H22=I$1,'Benchmark Analysis'!$H22+'Benchmark Analysis'!$C22=I$1,'Benchmark Analysis'!$C22*2+'Benchmark Analysis'!$H22=I$1,'Benchmark Analysis'!$C22*3+'Benchmark Analysis'!$H22=I$1,'Benchmark Analysis'!$C22*4+'Benchmark Analysis'!$H22=I$1,'Benchmark Analysis'!$C22*5+'Benchmark Analysis'!$H22=I$1),'Benchmark Analysis'!$L22*(1+'Benchmark Analysis'!$C$110)^'Cash Flow'!I$1," ")</f>
        <v xml:space="preserve"> </v>
      </c>
      <c r="J26" s="8" t="str">
        <f>IF(OR('Benchmark Analysis'!$H22=J$1,'Benchmark Analysis'!$H22+'Benchmark Analysis'!$C22=J$1,'Benchmark Analysis'!$C22*2+'Benchmark Analysis'!$H22=J$1,'Benchmark Analysis'!$C22*3+'Benchmark Analysis'!$H22=J$1,'Benchmark Analysis'!$C22*4+'Benchmark Analysis'!$H22=J$1,'Benchmark Analysis'!$C22*5+'Benchmark Analysis'!$H22=J$1),'Benchmark Analysis'!$L22*(1+'Benchmark Analysis'!$C$110)^'Cash Flow'!J$1," ")</f>
        <v xml:space="preserve"> </v>
      </c>
      <c r="K26" s="8" t="str">
        <f>IF(OR('Benchmark Analysis'!$H22=K$1,'Benchmark Analysis'!$H22+'Benchmark Analysis'!$C22=K$1,'Benchmark Analysis'!$C22*2+'Benchmark Analysis'!$H22=K$1,'Benchmark Analysis'!$C22*3+'Benchmark Analysis'!$H22=K$1,'Benchmark Analysis'!$C22*4+'Benchmark Analysis'!$H22=K$1,'Benchmark Analysis'!$C22*5+'Benchmark Analysis'!$H22=K$1),'Benchmark Analysis'!$L22*(1+'Benchmark Analysis'!$C$110)^'Cash Flow'!K$1," ")</f>
        <v xml:space="preserve"> </v>
      </c>
      <c r="L26" s="8" t="str">
        <f>IF(OR('Benchmark Analysis'!$H22=L$1,'Benchmark Analysis'!$H22+'Benchmark Analysis'!$C22=L$1,'Benchmark Analysis'!$C22*2+'Benchmark Analysis'!$H22=L$1,'Benchmark Analysis'!$C22*3+'Benchmark Analysis'!$H22=L$1,'Benchmark Analysis'!$C22*4+'Benchmark Analysis'!$H22=L$1,'Benchmark Analysis'!$C22*5+'Benchmark Analysis'!$H22=L$1),'Benchmark Analysis'!$L22*(1+'Benchmark Analysis'!$C$110)^'Cash Flow'!L$1," ")</f>
        <v xml:space="preserve"> </v>
      </c>
      <c r="M26" s="8" t="str">
        <f>IF(OR('Benchmark Analysis'!$H22=M$1,'Benchmark Analysis'!$H22+'Benchmark Analysis'!$C22=M$1,'Benchmark Analysis'!$C22*2+'Benchmark Analysis'!$H22=M$1,'Benchmark Analysis'!$C22*3+'Benchmark Analysis'!$H22=M$1,'Benchmark Analysis'!$C22*4+'Benchmark Analysis'!$H22=M$1,'Benchmark Analysis'!$C22*5+'Benchmark Analysis'!$H22=M$1),'Benchmark Analysis'!$L22*(1+'Benchmark Analysis'!$C$110)^'Cash Flow'!M$1," ")</f>
        <v xml:space="preserve"> </v>
      </c>
      <c r="N26" s="8" t="str">
        <f>IF(OR('Benchmark Analysis'!$H22=N$1,'Benchmark Analysis'!$H22+'Benchmark Analysis'!$C22=N$1,'Benchmark Analysis'!$C22*2+'Benchmark Analysis'!$H22=N$1,'Benchmark Analysis'!$C22*3+'Benchmark Analysis'!$H22=N$1,'Benchmark Analysis'!$C22*4+'Benchmark Analysis'!$H22=N$1,'Benchmark Analysis'!$C22*5+'Benchmark Analysis'!$H22=N$1),'Benchmark Analysis'!$L22*(1+'Benchmark Analysis'!$C$110)^'Cash Flow'!N$1," ")</f>
        <v xml:space="preserve"> </v>
      </c>
      <c r="O26" s="8" t="str">
        <f>IF(OR('Benchmark Analysis'!$H22=O$1,'Benchmark Analysis'!$H22+'Benchmark Analysis'!$C22=O$1,'Benchmark Analysis'!$C22*2+'Benchmark Analysis'!$H22=O$1,'Benchmark Analysis'!$C22*3+'Benchmark Analysis'!$H22=O$1,'Benchmark Analysis'!$C22*4+'Benchmark Analysis'!$H22=O$1,'Benchmark Analysis'!$C22*5+'Benchmark Analysis'!$H22=O$1),'Benchmark Analysis'!$L22*(1+'Benchmark Analysis'!$C$110)^'Cash Flow'!O$1," ")</f>
        <v xml:space="preserve"> </v>
      </c>
      <c r="P26" s="8" t="str">
        <f>IF(OR('Benchmark Analysis'!$H22=P$1,'Benchmark Analysis'!$H22+'Benchmark Analysis'!$C22=P$1,'Benchmark Analysis'!$C22*2+'Benchmark Analysis'!$H22=P$1,'Benchmark Analysis'!$C22*3+'Benchmark Analysis'!$H22=P$1,'Benchmark Analysis'!$C22*4+'Benchmark Analysis'!$H22=P$1,'Benchmark Analysis'!$C22*5+'Benchmark Analysis'!$H22=P$1),'Benchmark Analysis'!$L22*(1+'Benchmark Analysis'!$C$110)^'Cash Flow'!P$1," ")</f>
        <v xml:space="preserve"> </v>
      </c>
      <c r="Q26" s="8" t="str">
        <f>IF(OR('Benchmark Analysis'!$H22=Q$1,'Benchmark Analysis'!$H22+'Benchmark Analysis'!$C22=Q$1,'Benchmark Analysis'!$C22*2+'Benchmark Analysis'!$H22=Q$1,'Benchmark Analysis'!$C22*3+'Benchmark Analysis'!$H22=Q$1,'Benchmark Analysis'!$C22*4+'Benchmark Analysis'!$H22=Q$1,'Benchmark Analysis'!$C22*5+'Benchmark Analysis'!$H22=Q$1),'Benchmark Analysis'!$L22*(1+'Benchmark Analysis'!$C$110)^'Cash Flow'!Q$1," ")</f>
        <v xml:space="preserve"> </v>
      </c>
      <c r="R26" s="8" t="str">
        <f>IF(OR('Benchmark Analysis'!$H22=R$1,'Benchmark Analysis'!$H22+'Benchmark Analysis'!$C22=R$1,'Benchmark Analysis'!$C22*2+'Benchmark Analysis'!$H22=R$1,'Benchmark Analysis'!$C22*3+'Benchmark Analysis'!$H22=R$1,'Benchmark Analysis'!$C22*4+'Benchmark Analysis'!$H22=R$1,'Benchmark Analysis'!$C22*5+'Benchmark Analysis'!$H22=R$1),'Benchmark Analysis'!$L22*(1+'Benchmark Analysis'!$C$110)^'Cash Flow'!R$1," ")</f>
        <v xml:space="preserve"> </v>
      </c>
      <c r="S26" s="8" t="str">
        <f>IF(OR('Benchmark Analysis'!$H22=S$1,'Benchmark Analysis'!$H22+'Benchmark Analysis'!$C22=S$1,'Benchmark Analysis'!$C22*2+'Benchmark Analysis'!$H22=S$1,'Benchmark Analysis'!$C22*3+'Benchmark Analysis'!$H22=S$1,'Benchmark Analysis'!$C22*4+'Benchmark Analysis'!$H22=S$1,'Benchmark Analysis'!$C22*5+'Benchmark Analysis'!$H22=S$1),'Benchmark Analysis'!$L22*(1+'Benchmark Analysis'!$C$110)^'Cash Flow'!S$1," ")</f>
        <v xml:space="preserve"> </v>
      </c>
      <c r="T26" s="8" t="str">
        <f>IF(OR('Benchmark Analysis'!$H22=T$1,'Benchmark Analysis'!$H22+'Benchmark Analysis'!$C22=T$1,'Benchmark Analysis'!$C22*2+'Benchmark Analysis'!$H22=T$1,'Benchmark Analysis'!$C22*3+'Benchmark Analysis'!$H22=T$1,'Benchmark Analysis'!$C22*4+'Benchmark Analysis'!$H22=T$1,'Benchmark Analysis'!$C22*5+'Benchmark Analysis'!$H22=T$1),'Benchmark Analysis'!$L22*(1+'Benchmark Analysis'!$C$110)^'Cash Flow'!T$1," ")</f>
        <v xml:space="preserve"> </v>
      </c>
      <c r="U26" s="8" t="str">
        <f>IF(OR('Benchmark Analysis'!$H22=U$1,'Benchmark Analysis'!$H22+'Benchmark Analysis'!$C22=U$1,'Benchmark Analysis'!$C22*2+'Benchmark Analysis'!$H22=U$1,'Benchmark Analysis'!$C22*3+'Benchmark Analysis'!$H22=U$1,'Benchmark Analysis'!$C22*4+'Benchmark Analysis'!$H22=U$1,'Benchmark Analysis'!$C22*5+'Benchmark Analysis'!$H22=U$1),'Benchmark Analysis'!$L22*(1+'Benchmark Analysis'!$C$110)^'Cash Flow'!U$1," ")</f>
        <v xml:space="preserve"> </v>
      </c>
      <c r="V26" s="8" t="str">
        <f>IF(OR('Benchmark Analysis'!$H22=V$1,'Benchmark Analysis'!$H22+'Benchmark Analysis'!$C22=V$1,'Benchmark Analysis'!$C22*2+'Benchmark Analysis'!$H22=V$1,'Benchmark Analysis'!$C22*3+'Benchmark Analysis'!$H22=V$1,'Benchmark Analysis'!$C22*4+'Benchmark Analysis'!$H22=V$1,'Benchmark Analysis'!$C22*5+'Benchmark Analysis'!$H22=V$1),'Benchmark Analysis'!$L22*(1+'Benchmark Analysis'!$C$110)^'Cash Flow'!V$1," ")</f>
        <v xml:space="preserve"> </v>
      </c>
      <c r="W26" s="8" t="str">
        <f>IF(OR('Benchmark Analysis'!$H22=W$1,'Benchmark Analysis'!$H22+'Benchmark Analysis'!$C22=W$1,'Benchmark Analysis'!$C22*2+'Benchmark Analysis'!$H22=W$1,'Benchmark Analysis'!$C22*3+'Benchmark Analysis'!$H22=W$1,'Benchmark Analysis'!$C22*4+'Benchmark Analysis'!$H22=W$1,'Benchmark Analysis'!$C22*5+'Benchmark Analysis'!$H22=W$1),'Benchmark Analysis'!$L22*(1+'Benchmark Analysis'!$C$110)^'Cash Flow'!W$1," ")</f>
        <v xml:space="preserve"> </v>
      </c>
      <c r="X26" s="8" t="str">
        <f>IF(OR('Benchmark Analysis'!$H22=X$1,'Benchmark Analysis'!$H22+'Benchmark Analysis'!$C22=X$1,'Benchmark Analysis'!$C22*2+'Benchmark Analysis'!$H22=X$1,'Benchmark Analysis'!$C22*3+'Benchmark Analysis'!$H22=X$1,'Benchmark Analysis'!$C22*4+'Benchmark Analysis'!$H22=X$1,'Benchmark Analysis'!$C22*5+'Benchmark Analysis'!$H22=X$1),'Benchmark Analysis'!$L22*(1+'Benchmark Analysis'!$C$110)^'Cash Flow'!X$1," ")</f>
        <v xml:space="preserve"> </v>
      </c>
      <c r="Y26" s="8" t="str">
        <f>IF(OR('Benchmark Analysis'!$H22=Y$1,'Benchmark Analysis'!$H22+'Benchmark Analysis'!$C22=Y$1,'Benchmark Analysis'!$C22*2+'Benchmark Analysis'!$H22=Y$1,'Benchmark Analysis'!$C22*3+'Benchmark Analysis'!$H22=Y$1,'Benchmark Analysis'!$C22*4+'Benchmark Analysis'!$H22=Y$1,'Benchmark Analysis'!$C22*5+'Benchmark Analysis'!$H22=Y$1),'Benchmark Analysis'!$L22*(1+'Benchmark Analysis'!$C$110)^'Cash Flow'!Y$1," ")</f>
        <v xml:space="preserve"> </v>
      </c>
      <c r="Z26" s="8" t="str">
        <f>IF(OR('Benchmark Analysis'!$H22=Z$1,'Benchmark Analysis'!$H22+'Benchmark Analysis'!$C22=Z$1,'Benchmark Analysis'!$C22*2+'Benchmark Analysis'!$H22=Z$1,'Benchmark Analysis'!$C22*3+'Benchmark Analysis'!$H22=Z$1,'Benchmark Analysis'!$C22*4+'Benchmark Analysis'!$H22=Z$1,'Benchmark Analysis'!$C22*5+'Benchmark Analysis'!$H22=Z$1),'Benchmark Analysis'!$L22*(1+'Benchmark Analysis'!$C$110)^'Cash Flow'!Z$1," ")</f>
        <v xml:space="preserve"> </v>
      </c>
      <c r="AA26" s="8" t="str">
        <f>IF(OR('Benchmark Analysis'!$H22=AA$1,'Benchmark Analysis'!$H22+'Benchmark Analysis'!$C22=AA$1,'Benchmark Analysis'!$C22*2+'Benchmark Analysis'!$H22=AA$1,'Benchmark Analysis'!$C22*3+'Benchmark Analysis'!$H22=AA$1,'Benchmark Analysis'!$C22*4+'Benchmark Analysis'!$H22=AA$1,'Benchmark Analysis'!$C22*5+'Benchmark Analysis'!$H22=AA$1),'Benchmark Analysis'!$L22*(1+'Benchmark Analysis'!$C$110)^'Cash Flow'!AA$1," ")</f>
        <v xml:space="preserve"> </v>
      </c>
      <c r="AB26" s="8" t="str">
        <f>IF(OR('Benchmark Analysis'!$H22=AB$1,'Benchmark Analysis'!$H22+'Benchmark Analysis'!$C22=AB$1,'Benchmark Analysis'!$C22*2+'Benchmark Analysis'!$H22=AB$1,'Benchmark Analysis'!$C22*3+'Benchmark Analysis'!$H22=AB$1,'Benchmark Analysis'!$C22*4+'Benchmark Analysis'!$H22=AB$1,'Benchmark Analysis'!$C22*5+'Benchmark Analysis'!$H22=AB$1),'Benchmark Analysis'!$L22*(1+'Benchmark Analysis'!$C$110)^'Cash Flow'!AB$1," ")</f>
        <v xml:space="preserve"> </v>
      </c>
      <c r="AC26" s="8" t="str">
        <f>IF(OR('Benchmark Analysis'!$H22=AC$1,'Benchmark Analysis'!$H22+'Benchmark Analysis'!$C22=AC$1,'Benchmark Analysis'!$C22*2+'Benchmark Analysis'!$H22=AC$1,'Benchmark Analysis'!$C22*3+'Benchmark Analysis'!$H22=AC$1,'Benchmark Analysis'!$C22*4+'Benchmark Analysis'!$H22=AC$1,'Benchmark Analysis'!$C22*5+'Benchmark Analysis'!$H22=AC$1),'Benchmark Analysis'!$L22*(1+'Benchmark Analysis'!$C$110)^'Cash Flow'!AC$1," ")</f>
        <v xml:space="preserve"> </v>
      </c>
      <c r="AD26" s="8" t="str">
        <f>IF(OR('Benchmark Analysis'!$H22=AD$1,'Benchmark Analysis'!$H22+'Benchmark Analysis'!$C22=AD$1,'Benchmark Analysis'!$C22*2+'Benchmark Analysis'!$H22=AD$1,'Benchmark Analysis'!$C22*3+'Benchmark Analysis'!$H22=AD$1,'Benchmark Analysis'!$C22*4+'Benchmark Analysis'!$H22=AD$1,'Benchmark Analysis'!$C22*5+'Benchmark Analysis'!$H22=AD$1),'Benchmark Analysis'!$L22*(1+'Benchmark Analysis'!$C$110)^'Cash Flow'!AD$1," ")</f>
        <v xml:space="preserve"> </v>
      </c>
      <c r="AE26" s="8" t="str">
        <f>IF(OR('Benchmark Analysis'!$H22=AE$1,'Benchmark Analysis'!$H22+'Benchmark Analysis'!$C22=AE$1,'Benchmark Analysis'!$C22*2+'Benchmark Analysis'!$H22=AE$1,'Benchmark Analysis'!$C22*3+'Benchmark Analysis'!$H22=AE$1,'Benchmark Analysis'!$C22*4+'Benchmark Analysis'!$H22=AE$1,'Benchmark Analysis'!$C22*5+'Benchmark Analysis'!$H22=AE$1),'Benchmark Analysis'!$L22*(1+'Benchmark Analysis'!$C$110)^'Cash Flow'!AE$1," ")</f>
        <v xml:space="preserve"> </v>
      </c>
      <c r="AF26" s="8" t="str">
        <f>IF(OR('Benchmark Analysis'!$H22=AF$1,'Benchmark Analysis'!$H22+'Benchmark Analysis'!$C22=AF$1,'Benchmark Analysis'!$C22*2+'Benchmark Analysis'!$H22=AF$1,'Benchmark Analysis'!$C22*3+'Benchmark Analysis'!$H22=AF$1,'Benchmark Analysis'!$C22*4+'Benchmark Analysis'!$H22=AF$1,'Benchmark Analysis'!$C22*5+'Benchmark Analysis'!$H22=AF$1),'Benchmark Analysis'!$L22*(1+'Benchmark Analysis'!$C$110)^'Cash Flow'!AF$1," ")</f>
        <v xml:space="preserve"> </v>
      </c>
      <c r="AG26" s="8" t="str">
        <f>IF(OR('Benchmark Analysis'!$H22=AG$1,'Benchmark Analysis'!$H22+'Benchmark Analysis'!$C22=AG$1,'Benchmark Analysis'!$C22*2+'Benchmark Analysis'!$H22=AG$1,'Benchmark Analysis'!$C22*3+'Benchmark Analysis'!$H22=AG$1,'Benchmark Analysis'!$C22*4+'Benchmark Analysis'!$H22=AG$1,'Benchmark Analysis'!$C22*5+'Benchmark Analysis'!$H22=AG$1),'Benchmark Analysis'!$L22*(1+'Benchmark Analysis'!$C$110)^'Cash Flow'!AG$1," ")</f>
        <v xml:space="preserve"> </v>
      </c>
    </row>
    <row r="27" spans="1:33" x14ac:dyDescent="0.2">
      <c r="A27" s="80" t="str">
        <f>'Benchmark Analysis'!A23</f>
        <v>7B</v>
      </c>
      <c r="B27" s="66" t="str">
        <f>'Benchmark Analysis'!B23</f>
        <v>Fittings - Kitchen to offices - replacement</v>
      </c>
      <c r="C27" s="7"/>
      <c r="D27" s="8" t="str">
        <f>IF(OR('Benchmark Analysis'!$H23=D$1,'Benchmark Analysis'!$H23+'Benchmark Analysis'!$C23=D$1,'Benchmark Analysis'!$C23*2+'Benchmark Analysis'!$H23=D$1,'Benchmark Analysis'!$C23*3+'Benchmark Analysis'!$H23=D$1,'Benchmark Analysis'!$C23*4+'Benchmark Analysis'!$H23=D$1,'Benchmark Analysis'!$C23*5+'Benchmark Analysis'!$H23=D$1),'Benchmark Analysis'!$L23*(1+'Benchmark Analysis'!$C$110)^'Cash Flow'!D$1," ")</f>
        <v xml:space="preserve"> </v>
      </c>
      <c r="E27" s="8" t="str">
        <f>IF(OR('Benchmark Analysis'!$H23=E$1,'Benchmark Analysis'!$H23+'Benchmark Analysis'!$C23=E$1,'Benchmark Analysis'!$C23*2+'Benchmark Analysis'!$H23=E$1,'Benchmark Analysis'!$C23*3+'Benchmark Analysis'!$H23=E$1,'Benchmark Analysis'!$C23*4+'Benchmark Analysis'!$H23=E$1,'Benchmark Analysis'!$C23*5+'Benchmark Analysis'!$H23=E$1),'Benchmark Analysis'!$L23*(1+'Benchmark Analysis'!$C$110)^'Cash Flow'!E$1," ")</f>
        <v xml:space="preserve"> </v>
      </c>
      <c r="F27" s="8" t="str">
        <f>IF(OR('Benchmark Analysis'!$H23=F$1,'Benchmark Analysis'!$H23+'Benchmark Analysis'!$C23=F$1,'Benchmark Analysis'!$C23*2+'Benchmark Analysis'!$H23=F$1,'Benchmark Analysis'!$C23*3+'Benchmark Analysis'!$H23=F$1,'Benchmark Analysis'!$C23*4+'Benchmark Analysis'!$H23=F$1,'Benchmark Analysis'!$C23*5+'Benchmark Analysis'!$H23=F$1),'Benchmark Analysis'!$L23*(1+'Benchmark Analysis'!$C$110)^'Cash Flow'!F$1," ")</f>
        <v xml:space="preserve"> </v>
      </c>
      <c r="G27" s="8" t="str">
        <f>IF(OR('Benchmark Analysis'!$H23=G$1,'Benchmark Analysis'!$H23+'Benchmark Analysis'!$C23=G$1,'Benchmark Analysis'!$C23*2+'Benchmark Analysis'!$H23=G$1,'Benchmark Analysis'!$C23*3+'Benchmark Analysis'!$H23=G$1,'Benchmark Analysis'!$C23*4+'Benchmark Analysis'!$H23=G$1,'Benchmark Analysis'!$C23*5+'Benchmark Analysis'!$H23=G$1),'Benchmark Analysis'!$L23*(1+'Benchmark Analysis'!$C$110)^'Cash Flow'!G$1," ")</f>
        <v xml:space="preserve"> </v>
      </c>
      <c r="H27" s="8" t="str">
        <f>IF(OR('Benchmark Analysis'!$H23=H$1,'Benchmark Analysis'!$H23+'Benchmark Analysis'!$C23=H$1,'Benchmark Analysis'!$C23*2+'Benchmark Analysis'!$H23=H$1,'Benchmark Analysis'!$C23*3+'Benchmark Analysis'!$H23=H$1,'Benchmark Analysis'!$C23*4+'Benchmark Analysis'!$H23=H$1,'Benchmark Analysis'!$C23*5+'Benchmark Analysis'!$H23=H$1),'Benchmark Analysis'!$L23*(1+'Benchmark Analysis'!$C$110)^'Cash Flow'!H$1," ")</f>
        <v xml:space="preserve"> </v>
      </c>
      <c r="I27" s="8" t="str">
        <f>IF(OR('Benchmark Analysis'!$H23=I$1,'Benchmark Analysis'!$H23+'Benchmark Analysis'!$C23=I$1,'Benchmark Analysis'!$C23*2+'Benchmark Analysis'!$H23=I$1,'Benchmark Analysis'!$C23*3+'Benchmark Analysis'!$H23=I$1,'Benchmark Analysis'!$C23*4+'Benchmark Analysis'!$H23=I$1,'Benchmark Analysis'!$C23*5+'Benchmark Analysis'!$H23=I$1),'Benchmark Analysis'!$L23*(1+'Benchmark Analysis'!$C$110)^'Cash Flow'!I$1," ")</f>
        <v xml:space="preserve"> </v>
      </c>
      <c r="J27" s="8" t="str">
        <f>IF(OR('Benchmark Analysis'!$H23=J$1,'Benchmark Analysis'!$H23+'Benchmark Analysis'!$C23=J$1,'Benchmark Analysis'!$C23*2+'Benchmark Analysis'!$H23=J$1,'Benchmark Analysis'!$C23*3+'Benchmark Analysis'!$H23=J$1,'Benchmark Analysis'!$C23*4+'Benchmark Analysis'!$H23=J$1,'Benchmark Analysis'!$C23*5+'Benchmark Analysis'!$H23=J$1),'Benchmark Analysis'!$L23*(1+'Benchmark Analysis'!$C$110)^'Cash Flow'!J$1," ")</f>
        <v xml:space="preserve"> </v>
      </c>
      <c r="K27" s="8" t="str">
        <f>IF(OR('Benchmark Analysis'!$H23=K$1,'Benchmark Analysis'!$H23+'Benchmark Analysis'!$C23=K$1,'Benchmark Analysis'!$C23*2+'Benchmark Analysis'!$H23=K$1,'Benchmark Analysis'!$C23*3+'Benchmark Analysis'!$H23=K$1,'Benchmark Analysis'!$C23*4+'Benchmark Analysis'!$H23=K$1,'Benchmark Analysis'!$C23*5+'Benchmark Analysis'!$H23=K$1),'Benchmark Analysis'!$L23*(1+'Benchmark Analysis'!$C$110)^'Cash Flow'!K$1," ")</f>
        <v xml:space="preserve"> </v>
      </c>
      <c r="L27" s="8" t="str">
        <f>IF(OR('Benchmark Analysis'!$H23=L$1,'Benchmark Analysis'!$H23+'Benchmark Analysis'!$C23=L$1,'Benchmark Analysis'!$C23*2+'Benchmark Analysis'!$H23=L$1,'Benchmark Analysis'!$C23*3+'Benchmark Analysis'!$H23=L$1,'Benchmark Analysis'!$C23*4+'Benchmark Analysis'!$H23=L$1,'Benchmark Analysis'!$C23*5+'Benchmark Analysis'!$H23=L$1),'Benchmark Analysis'!$L23*(1+'Benchmark Analysis'!$C$110)^'Cash Flow'!L$1," ")</f>
        <v xml:space="preserve"> </v>
      </c>
      <c r="M27" s="8">
        <f>IF(OR('Benchmark Analysis'!$H23=M$1,'Benchmark Analysis'!$H23+'Benchmark Analysis'!$C23=M$1,'Benchmark Analysis'!$C23*2+'Benchmark Analysis'!$H23=M$1,'Benchmark Analysis'!$C23*3+'Benchmark Analysis'!$H23=M$1,'Benchmark Analysis'!$C23*4+'Benchmark Analysis'!$H23=M$1,'Benchmark Analysis'!$C23*5+'Benchmark Analysis'!$H23=M$1),'Benchmark Analysis'!$L23*(1+'Benchmark Analysis'!$C$110)^'Cash Flow'!M$1," ")</f>
        <v>3656.9832599842712</v>
      </c>
      <c r="N27" s="8" t="str">
        <f>IF(OR('Benchmark Analysis'!$H23=N$1,'Benchmark Analysis'!$H23+'Benchmark Analysis'!$C23=N$1,'Benchmark Analysis'!$C23*2+'Benchmark Analysis'!$H23=N$1,'Benchmark Analysis'!$C23*3+'Benchmark Analysis'!$H23=N$1,'Benchmark Analysis'!$C23*4+'Benchmark Analysis'!$H23=N$1,'Benchmark Analysis'!$C23*5+'Benchmark Analysis'!$H23=N$1),'Benchmark Analysis'!$L23*(1+'Benchmark Analysis'!$C$110)^'Cash Flow'!N$1," ")</f>
        <v xml:space="preserve"> </v>
      </c>
      <c r="O27" s="8" t="str">
        <f>IF(OR('Benchmark Analysis'!$H23=O$1,'Benchmark Analysis'!$H23+'Benchmark Analysis'!$C23=O$1,'Benchmark Analysis'!$C23*2+'Benchmark Analysis'!$H23=O$1,'Benchmark Analysis'!$C23*3+'Benchmark Analysis'!$H23=O$1,'Benchmark Analysis'!$C23*4+'Benchmark Analysis'!$H23=O$1,'Benchmark Analysis'!$C23*5+'Benchmark Analysis'!$H23=O$1),'Benchmark Analysis'!$L23*(1+'Benchmark Analysis'!$C$110)^'Cash Flow'!O$1," ")</f>
        <v xml:space="preserve"> </v>
      </c>
      <c r="P27" s="8" t="str">
        <f>IF(OR('Benchmark Analysis'!$H23=P$1,'Benchmark Analysis'!$H23+'Benchmark Analysis'!$C23=P$1,'Benchmark Analysis'!$C23*2+'Benchmark Analysis'!$H23=P$1,'Benchmark Analysis'!$C23*3+'Benchmark Analysis'!$H23=P$1,'Benchmark Analysis'!$C23*4+'Benchmark Analysis'!$H23=P$1,'Benchmark Analysis'!$C23*5+'Benchmark Analysis'!$H23=P$1),'Benchmark Analysis'!$L23*(1+'Benchmark Analysis'!$C$110)^'Cash Flow'!P$1," ")</f>
        <v xml:space="preserve"> </v>
      </c>
      <c r="Q27" s="8" t="str">
        <f>IF(OR('Benchmark Analysis'!$H23=Q$1,'Benchmark Analysis'!$H23+'Benchmark Analysis'!$C23=Q$1,'Benchmark Analysis'!$C23*2+'Benchmark Analysis'!$H23=Q$1,'Benchmark Analysis'!$C23*3+'Benchmark Analysis'!$H23=Q$1,'Benchmark Analysis'!$C23*4+'Benchmark Analysis'!$H23=Q$1,'Benchmark Analysis'!$C23*5+'Benchmark Analysis'!$H23=Q$1),'Benchmark Analysis'!$L23*(1+'Benchmark Analysis'!$C$110)^'Cash Flow'!Q$1," ")</f>
        <v xml:space="preserve"> </v>
      </c>
      <c r="R27" s="8" t="str">
        <f>IF(OR('Benchmark Analysis'!$H23=R$1,'Benchmark Analysis'!$H23+'Benchmark Analysis'!$C23=R$1,'Benchmark Analysis'!$C23*2+'Benchmark Analysis'!$H23=R$1,'Benchmark Analysis'!$C23*3+'Benchmark Analysis'!$H23=R$1,'Benchmark Analysis'!$C23*4+'Benchmark Analysis'!$H23=R$1,'Benchmark Analysis'!$C23*5+'Benchmark Analysis'!$H23=R$1),'Benchmark Analysis'!$L23*(1+'Benchmark Analysis'!$C$110)^'Cash Flow'!R$1," ")</f>
        <v xml:space="preserve"> </v>
      </c>
      <c r="S27" s="8" t="str">
        <f>IF(OR('Benchmark Analysis'!$H23=S$1,'Benchmark Analysis'!$H23+'Benchmark Analysis'!$C23=S$1,'Benchmark Analysis'!$C23*2+'Benchmark Analysis'!$H23=S$1,'Benchmark Analysis'!$C23*3+'Benchmark Analysis'!$H23=S$1,'Benchmark Analysis'!$C23*4+'Benchmark Analysis'!$H23=S$1,'Benchmark Analysis'!$C23*5+'Benchmark Analysis'!$H23=S$1),'Benchmark Analysis'!$L23*(1+'Benchmark Analysis'!$C$110)^'Cash Flow'!S$1," ")</f>
        <v xml:space="preserve"> </v>
      </c>
      <c r="T27" s="8" t="str">
        <f>IF(OR('Benchmark Analysis'!$H23=T$1,'Benchmark Analysis'!$H23+'Benchmark Analysis'!$C23=T$1,'Benchmark Analysis'!$C23*2+'Benchmark Analysis'!$H23=T$1,'Benchmark Analysis'!$C23*3+'Benchmark Analysis'!$H23=T$1,'Benchmark Analysis'!$C23*4+'Benchmark Analysis'!$H23=T$1,'Benchmark Analysis'!$C23*5+'Benchmark Analysis'!$H23=T$1),'Benchmark Analysis'!$L23*(1+'Benchmark Analysis'!$C$110)^'Cash Flow'!T$1," ")</f>
        <v xml:space="preserve"> </v>
      </c>
      <c r="U27" s="8" t="str">
        <f>IF(OR('Benchmark Analysis'!$H23=U$1,'Benchmark Analysis'!$H23+'Benchmark Analysis'!$C23=U$1,'Benchmark Analysis'!$C23*2+'Benchmark Analysis'!$H23=U$1,'Benchmark Analysis'!$C23*3+'Benchmark Analysis'!$H23=U$1,'Benchmark Analysis'!$C23*4+'Benchmark Analysis'!$H23=U$1,'Benchmark Analysis'!$C23*5+'Benchmark Analysis'!$H23=U$1),'Benchmark Analysis'!$L23*(1+'Benchmark Analysis'!$C$110)^'Cash Flow'!U$1," ")</f>
        <v xml:space="preserve"> </v>
      </c>
      <c r="V27" s="8" t="str">
        <f>IF(OR('Benchmark Analysis'!$H23=V$1,'Benchmark Analysis'!$H23+'Benchmark Analysis'!$C23=V$1,'Benchmark Analysis'!$C23*2+'Benchmark Analysis'!$H23=V$1,'Benchmark Analysis'!$C23*3+'Benchmark Analysis'!$H23=V$1,'Benchmark Analysis'!$C23*4+'Benchmark Analysis'!$H23=V$1,'Benchmark Analysis'!$C23*5+'Benchmark Analysis'!$H23=V$1),'Benchmark Analysis'!$L23*(1+'Benchmark Analysis'!$C$110)^'Cash Flow'!V$1," ")</f>
        <v xml:space="preserve"> </v>
      </c>
      <c r="W27" s="8" t="str">
        <f>IF(OR('Benchmark Analysis'!$H23=W$1,'Benchmark Analysis'!$H23+'Benchmark Analysis'!$C23=W$1,'Benchmark Analysis'!$C23*2+'Benchmark Analysis'!$H23=W$1,'Benchmark Analysis'!$C23*3+'Benchmark Analysis'!$H23=W$1,'Benchmark Analysis'!$C23*4+'Benchmark Analysis'!$H23=W$1,'Benchmark Analysis'!$C23*5+'Benchmark Analysis'!$H23=W$1),'Benchmark Analysis'!$L23*(1+'Benchmark Analysis'!$C$110)^'Cash Flow'!W$1," ")</f>
        <v xml:space="preserve"> </v>
      </c>
      <c r="X27" s="8" t="str">
        <f>IF(OR('Benchmark Analysis'!$H23=X$1,'Benchmark Analysis'!$H23+'Benchmark Analysis'!$C23=X$1,'Benchmark Analysis'!$C23*2+'Benchmark Analysis'!$H23=X$1,'Benchmark Analysis'!$C23*3+'Benchmark Analysis'!$H23=X$1,'Benchmark Analysis'!$C23*4+'Benchmark Analysis'!$H23=X$1,'Benchmark Analysis'!$C23*5+'Benchmark Analysis'!$H23=X$1),'Benchmark Analysis'!$L23*(1+'Benchmark Analysis'!$C$110)^'Cash Flow'!X$1," ")</f>
        <v xml:space="preserve"> </v>
      </c>
      <c r="Y27" s="8" t="str">
        <f>IF(OR('Benchmark Analysis'!$H23=Y$1,'Benchmark Analysis'!$H23+'Benchmark Analysis'!$C23=Y$1,'Benchmark Analysis'!$C23*2+'Benchmark Analysis'!$H23=Y$1,'Benchmark Analysis'!$C23*3+'Benchmark Analysis'!$H23=Y$1,'Benchmark Analysis'!$C23*4+'Benchmark Analysis'!$H23=Y$1,'Benchmark Analysis'!$C23*5+'Benchmark Analysis'!$H23=Y$1),'Benchmark Analysis'!$L23*(1+'Benchmark Analysis'!$C$110)^'Cash Flow'!Y$1," ")</f>
        <v xml:space="preserve"> </v>
      </c>
      <c r="Z27" s="8" t="str">
        <f>IF(OR('Benchmark Analysis'!$H23=Z$1,'Benchmark Analysis'!$H23+'Benchmark Analysis'!$C23=Z$1,'Benchmark Analysis'!$C23*2+'Benchmark Analysis'!$H23=Z$1,'Benchmark Analysis'!$C23*3+'Benchmark Analysis'!$H23=Z$1,'Benchmark Analysis'!$C23*4+'Benchmark Analysis'!$H23=Z$1,'Benchmark Analysis'!$C23*5+'Benchmark Analysis'!$H23=Z$1),'Benchmark Analysis'!$L23*(1+'Benchmark Analysis'!$C$110)^'Cash Flow'!Z$1," ")</f>
        <v xml:space="preserve"> </v>
      </c>
      <c r="AA27" s="8" t="str">
        <f>IF(OR('Benchmark Analysis'!$H23=AA$1,'Benchmark Analysis'!$H23+'Benchmark Analysis'!$C23=AA$1,'Benchmark Analysis'!$C23*2+'Benchmark Analysis'!$H23=AA$1,'Benchmark Analysis'!$C23*3+'Benchmark Analysis'!$H23=AA$1,'Benchmark Analysis'!$C23*4+'Benchmark Analysis'!$H23=AA$1,'Benchmark Analysis'!$C23*5+'Benchmark Analysis'!$H23=AA$1),'Benchmark Analysis'!$L23*(1+'Benchmark Analysis'!$C$110)^'Cash Flow'!AA$1," ")</f>
        <v xml:space="preserve"> </v>
      </c>
      <c r="AB27" s="8" t="str">
        <f>IF(OR('Benchmark Analysis'!$H23=AB$1,'Benchmark Analysis'!$H23+'Benchmark Analysis'!$C23=AB$1,'Benchmark Analysis'!$C23*2+'Benchmark Analysis'!$H23=AB$1,'Benchmark Analysis'!$C23*3+'Benchmark Analysis'!$H23=AB$1,'Benchmark Analysis'!$C23*4+'Benchmark Analysis'!$H23=AB$1,'Benchmark Analysis'!$C23*5+'Benchmark Analysis'!$H23=AB$1),'Benchmark Analysis'!$L23*(1+'Benchmark Analysis'!$C$110)^'Cash Flow'!AB$1," ")</f>
        <v xml:space="preserve"> </v>
      </c>
      <c r="AC27" s="8" t="str">
        <f>IF(OR('Benchmark Analysis'!$H23=AC$1,'Benchmark Analysis'!$H23+'Benchmark Analysis'!$C23=AC$1,'Benchmark Analysis'!$C23*2+'Benchmark Analysis'!$H23=AC$1,'Benchmark Analysis'!$C23*3+'Benchmark Analysis'!$H23=AC$1,'Benchmark Analysis'!$C23*4+'Benchmark Analysis'!$H23=AC$1,'Benchmark Analysis'!$C23*5+'Benchmark Analysis'!$H23=AC$1),'Benchmark Analysis'!$L23*(1+'Benchmark Analysis'!$C$110)^'Cash Flow'!AC$1," ")</f>
        <v xml:space="preserve"> </v>
      </c>
      <c r="AD27" s="8" t="str">
        <f>IF(OR('Benchmark Analysis'!$H23=AD$1,'Benchmark Analysis'!$H23+'Benchmark Analysis'!$C23=AD$1,'Benchmark Analysis'!$C23*2+'Benchmark Analysis'!$H23=AD$1,'Benchmark Analysis'!$C23*3+'Benchmark Analysis'!$H23=AD$1,'Benchmark Analysis'!$C23*4+'Benchmark Analysis'!$H23=AD$1,'Benchmark Analysis'!$C23*5+'Benchmark Analysis'!$H23=AD$1),'Benchmark Analysis'!$L23*(1+'Benchmark Analysis'!$C$110)^'Cash Flow'!AD$1," ")</f>
        <v xml:space="preserve"> </v>
      </c>
      <c r="AE27" s="8" t="str">
        <f>IF(OR('Benchmark Analysis'!$H23=AE$1,'Benchmark Analysis'!$H23+'Benchmark Analysis'!$C23=AE$1,'Benchmark Analysis'!$C23*2+'Benchmark Analysis'!$H23=AE$1,'Benchmark Analysis'!$C23*3+'Benchmark Analysis'!$H23=AE$1,'Benchmark Analysis'!$C23*4+'Benchmark Analysis'!$H23=AE$1,'Benchmark Analysis'!$C23*5+'Benchmark Analysis'!$H23=AE$1),'Benchmark Analysis'!$L23*(1+'Benchmark Analysis'!$C$110)^'Cash Flow'!AE$1," ")</f>
        <v xml:space="preserve"> </v>
      </c>
      <c r="AF27" s="8" t="str">
        <f>IF(OR('Benchmark Analysis'!$H23=AF$1,'Benchmark Analysis'!$H23+'Benchmark Analysis'!$C23=AF$1,'Benchmark Analysis'!$C23*2+'Benchmark Analysis'!$H23=AF$1,'Benchmark Analysis'!$C23*3+'Benchmark Analysis'!$H23=AF$1,'Benchmark Analysis'!$C23*4+'Benchmark Analysis'!$H23=AF$1,'Benchmark Analysis'!$C23*5+'Benchmark Analysis'!$H23=AF$1),'Benchmark Analysis'!$L23*(1+'Benchmark Analysis'!$C$110)^'Cash Flow'!AF$1," ")</f>
        <v xml:space="preserve"> </v>
      </c>
      <c r="AG27" s="8" t="str">
        <f>IF(OR('Benchmark Analysis'!$H23=AG$1,'Benchmark Analysis'!$H23+'Benchmark Analysis'!$C23=AG$1,'Benchmark Analysis'!$C23*2+'Benchmark Analysis'!$H23=AG$1,'Benchmark Analysis'!$C23*3+'Benchmark Analysis'!$H23=AG$1,'Benchmark Analysis'!$C23*4+'Benchmark Analysis'!$H23=AG$1,'Benchmark Analysis'!$C23*5+'Benchmark Analysis'!$H23=AG$1),'Benchmark Analysis'!$L23*(1+'Benchmark Analysis'!$C$110)^'Cash Flow'!AG$1," ")</f>
        <v xml:space="preserve"> </v>
      </c>
    </row>
    <row r="28" spans="1:33" x14ac:dyDescent="0.2">
      <c r="A28" s="80" t="str">
        <f>'Benchmark Analysis'!A24</f>
        <v>7C</v>
      </c>
      <c r="B28" s="66" t="str">
        <f>'Benchmark Analysis'!B24</f>
        <v>Fittings - Kitchen and washroom cabinetry fittings in caretakers suite</v>
      </c>
      <c r="C28" s="7"/>
      <c r="D28" s="8" t="str">
        <f>IF(OR('Benchmark Analysis'!$H24=D$1,'Benchmark Analysis'!$H24+'Benchmark Analysis'!$C24=D$1,'Benchmark Analysis'!$C24*2+'Benchmark Analysis'!$H24=D$1,'Benchmark Analysis'!$C24*3+'Benchmark Analysis'!$H24=D$1,'Benchmark Analysis'!$C24*4+'Benchmark Analysis'!$H24=D$1,'Benchmark Analysis'!$C24*5+'Benchmark Analysis'!$H24=D$1),'Benchmark Analysis'!$L24*(1+'Benchmark Analysis'!$C$110)^'Cash Flow'!D$1," ")</f>
        <v xml:space="preserve"> </v>
      </c>
      <c r="E28" s="8" t="str">
        <f>IF(OR('Benchmark Analysis'!$H24=E$1,'Benchmark Analysis'!$H24+'Benchmark Analysis'!$C24=E$1,'Benchmark Analysis'!$C24*2+'Benchmark Analysis'!$H24=E$1,'Benchmark Analysis'!$C24*3+'Benchmark Analysis'!$H24=E$1,'Benchmark Analysis'!$C24*4+'Benchmark Analysis'!$H24=E$1,'Benchmark Analysis'!$C24*5+'Benchmark Analysis'!$H24=E$1),'Benchmark Analysis'!$L24*(1+'Benchmark Analysis'!$C$110)^'Cash Flow'!E$1," ")</f>
        <v xml:space="preserve"> </v>
      </c>
      <c r="F28" s="8" t="str">
        <f>IF(OR('Benchmark Analysis'!$H24=F$1,'Benchmark Analysis'!$H24+'Benchmark Analysis'!$C24=F$1,'Benchmark Analysis'!$C24*2+'Benchmark Analysis'!$H24=F$1,'Benchmark Analysis'!$C24*3+'Benchmark Analysis'!$H24=F$1,'Benchmark Analysis'!$C24*4+'Benchmark Analysis'!$H24=F$1,'Benchmark Analysis'!$C24*5+'Benchmark Analysis'!$H24=F$1),'Benchmark Analysis'!$L24*(1+'Benchmark Analysis'!$C$110)^'Cash Flow'!F$1," ")</f>
        <v xml:space="preserve"> </v>
      </c>
      <c r="G28" s="8" t="str">
        <f>IF(OR('Benchmark Analysis'!$H24=G$1,'Benchmark Analysis'!$H24+'Benchmark Analysis'!$C24=G$1,'Benchmark Analysis'!$C24*2+'Benchmark Analysis'!$H24=G$1,'Benchmark Analysis'!$C24*3+'Benchmark Analysis'!$H24=G$1,'Benchmark Analysis'!$C24*4+'Benchmark Analysis'!$H24=G$1,'Benchmark Analysis'!$C24*5+'Benchmark Analysis'!$H24=G$1),'Benchmark Analysis'!$L24*(1+'Benchmark Analysis'!$C$110)^'Cash Flow'!G$1," ")</f>
        <v xml:space="preserve"> </v>
      </c>
      <c r="H28" s="8" t="str">
        <f>IF(OR('Benchmark Analysis'!$H24=H$1,'Benchmark Analysis'!$H24+'Benchmark Analysis'!$C24=H$1,'Benchmark Analysis'!$C24*2+'Benchmark Analysis'!$H24=H$1,'Benchmark Analysis'!$C24*3+'Benchmark Analysis'!$H24=H$1,'Benchmark Analysis'!$C24*4+'Benchmark Analysis'!$H24=H$1,'Benchmark Analysis'!$C24*5+'Benchmark Analysis'!$H24=H$1),'Benchmark Analysis'!$L24*(1+'Benchmark Analysis'!$C$110)^'Cash Flow'!H$1," ")</f>
        <v xml:space="preserve"> </v>
      </c>
      <c r="I28" s="8" t="str">
        <f>IF(OR('Benchmark Analysis'!$H24=I$1,'Benchmark Analysis'!$H24+'Benchmark Analysis'!$C24=I$1,'Benchmark Analysis'!$C24*2+'Benchmark Analysis'!$H24=I$1,'Benchmark Analysis'!$C24*3+'Benchmark Analysis'!$H24=I$1,'Benchmark Analysis'!$C24*4+'Benchmark Analysis'!$H24=I$1,'Benchmark Analysis'!$C24*5+'Benchmark Analysis'!$H24=I$1),'Benchmark Analysis'!$L24*(1+'Benchmark Analysis'!$C$110)^'Cash Flow'!I$1," ")</f>
        <v xml:space="preserve"> </v>
      </c>
      <c r="J28" s="8" t="str">
        <f>IF(OR('Benchmark Analysis'!$H24=J$1,'Benchmark Analysis'!$H24+'Benchmark Analysis'!$C24=J$1,'Benchmark Analysis'!$C24*2+'Benchmark Analysis'!$H24=J$1,'Benchmark Analysis'!$C24*3+'Benchmark Analysis'!$H24=J$1,'Benchmark Analysis'!$C24*4+'Benchmark Analysis'!$H24=J$1,'Benchmark Analysis'!$C24*5+'Benchmark Analysis'!$H24=J$1),'Benchmark Analysis'!$L24*(1+'Benchmark Analysis'!$C$110)^'Cash Flow'!J$1," ")</f>
        <v xml:space="preserve"> </v>
      </c>
      <c r="K28" s="8" t="str">
        <f>IF(OR('Benchmark Analysis'!$H24=K$1,'Benchmark Analysis'!$H24+'Benchmark Analysis'!$C24=K$1,'Benchmark Analysis'!$C24*2+'Benchmark Analysis'!$H24=K$1,'Benchmark Analysis'!$C24*3+'Benchmark Analysis'!$H24=K$1,'Benchmark Analysis'!$C24*4+'Benchmark Analysis'!$H24=K$1,'Benchmark Analysis'!$C24*5+'Benchmark Analysis'!$H24=K$1),'Benchmark Analysis'!$L24*(1+'Benchmark Analysis'!$C$110)^'Cash Flow'!K$1," ")</f>
        <v xml:space="preserve"> </v>
      </c>
      <c r="L28" s="8" t="str">
        <f>IF(OR('Benchmark Analysis'!$H24=L$1,'Benchmark Analysis'!$H24+'Benchmark Analysis'!$C24=L$1,'Benchmark Analysis'!$C24*2+'Benchmark Analysis'!$H24=L$1,'Benchmark Analysis'!$C24*3+'Benchmark Analysis'!$H24=L$1,'Benchmark Analysis'!$C24*4+'Benchmark Analysis'!$H24=L$1,'Benchmark Analysis'!$C24*5+'Benchmark Analysis'!$H24=L$1),'Benchmark Analysis'!$L24*(1+'Benchmark Analysis'!$C$110)^'Cash Flow'!L$1," ")</f>
        <v xml:space="preserve"> </v>
      </c>
      <c r="M28" s="8" t="str">
        <f>IF(OR('Benchmark Analysis'!$H24=M$1,'Benchmark Analysis'!$H24+'Benchmark Analysis'!$C24=M$1,'Benchmark Analysis'!$C24*2+'Benchmark Analysis'!$H24=M$1,'Benchmark Analysis'!$C24*3+'Benchmark Analysis'!$H24=M$1,'Benchmark Analysis'!$C24*4+'Benchmark Analysis'!$H24=M$1,'Benchmark Analysis'!$C24*5+'Benchmark Analysis'!$H24=M$1),'Benchmark Analysis'!$L24*(1+'Benchmark Analysis'!$C$110)^'Cash Flow'!M$1," ")</f>
        <v xml:space="preserve"> </v>
      </c>
      <c r="N28" s="8" t="str">
        <f>IF(OR('Benchmark Analysis'!$H24=N$1,'Benchmark Analysis'!$H24+'Benchmark Analysis'!$C24=N$1,'Benchmark Analysis'!$C24*2+'Benchmark Analysis'!$H24=N$1,'Benchmark Analysis'!$C24*3+'Benchmark Analysis'!$H24=N$1,'Benchmark Analysis'!$C24*4+'Benchmark Analysis'!$H24=N$1,'Benchmark Analysis'!$C24*5+'Benchmark Analysis'!$H24=N$1),'Benchmark Analysis'!$L24*(1+'Benchmark Analysis'!$C$110)^'Cash Flow'!N$1," ")</f>
        <v xml:space="preserve"> </v>
      </c>
      <c r="O28" s="8" t="str">
        <f>IF(OR('Benchmark Analysis'!$H24=O$1,'Benchmark Analysis'!$H24+'Benchmark Analysis'!$C24=O$1,'Benchmark Analysis'!$C24*2+'Benchmark Analysis'!$H24=O$1,'Benchmark Analysis'!$C24*3+'Benchmark Analysis'!$H24=O$1,'Benchmark Analysis'!$C24*4+'Benchmark Analysis'!$H24=O$1,'Benchmark Analysis'!$C24*5+'Benchmark Analysis'!$H24=O$1),'Benchmark Analysis'!$L24*(1+'Benchmark Analysis'!$C$110)^'Cash Flow'!O$1," ")</f>
        <v xml:space="preserve"> </v>
      </c>
      <c r="P28" s="8" t="str">
        <f>IF(OR('Benchmark Analysis'!$H24=P$1,'Benchmark Analysis'!$H24+'Benchmark Analysis'!$C24=P$1,'Benchmark Analysis'!$C24*2+'Benchmark Analysis'!$H24=P$1,'Benchmark Analysis'!$C24*3+'Benchmark Analysis'!$H24=P$1,'Benchmark Analysis'!$C24*4+'Benchmark Analysis'!$H24=P$1,'Benchmark Analysis'!$C24*5+'Benchmark Analysis'!$H24=P$1),'Benchmark Analysis'!$L24*(1+'Benchmark Analysis'!$C$110)^'Cash Flow'!P$1," ")</f>
        <v xml:space="preserve"> </v>
      </c>
      <c r="Q28" s="8" t="str">
        <f>IF(OR('Benchmark Analysis'!$H24=Q$1,'Benchmark Analysis'!$H24+'Benchmark Analysis'!$C24=Q$1,'Benchmark Analysis'!$C24*2+'Benchmark Analysis'!$H24=Q$1,'Benchmark Analysis'!$C24*3+'Benchmark Analysis'!$H24=Q$1,'Benchmark Analysis'!$C24*4+'Benchmark Analysis'!$H24=Q$1,'Benchmark Analysis'!$C24*5+'Benchmark Analysis'!$H24=Q$1),'Benchmark Analysis'!$L24*(1+'Benchmark Analysis'!$C$110)^'Cash Flow'!Q$1," ")</f>
        <v xml:space="preserve"> </v>
      </c>
      <c r="R28" s="8" t="str">
        <f>IF(OR('Benchmark Analysis'!$H24=R$1,'Benchmark Analysis'!$H24+'Benchmark Analysis'!$C24=R$1,'Benchmark Analysis'!$C24*2+'Benchmark Analysis'!$H24=R$1,'Benchmark Analysis'!$C24*3+'Benchmark Analysis'!$H24=R$1,'Benchmark Analysis'!$C24*4+'Benchmark Analysis'!$H24=R$1,'Benchmark Analysis'!$C24*5+'Benchmark Analysis'!$H24=R$1),'Benchmark Analysis'!$L24*(1+'Benchmark Analysis'!$C$110)^'Cash Flow'!R$1," ")</f>
        <v xml:space="preserve"> </v>
      </c>
      <c r="S28" s="8" t="str">
        <f>IF(OR('Benchmark Analysis'!$H24=S$1,'Benchmark Analysis'!$H24+'Benchmark Analysis'!$C24=S$1,'Benchmark Analysis'!$C24*2+'Benchmark Analysis'!$H24=S$1,'Benchmark Analysis'!$C24*3+'Benchmark Analysis'!$H24=S$1,'Benchmark Analysis'!$C24*4+'Benchmark Analysis'!$H24=S$1,'Benchmark Analysis'!$C24*5+'Benchmark Analysis'!$H24=S$1),'Benchmark Analysis'!$L24*(1+'Benchmark Analysis'!$C$110)^'Cash Flow'!S$1," ")</f>
        <v xml:space="preserve"> </v>
      </c>
      <c r="T28" s="8" t="str">
        <f>IF(OR('Benchmark Analysis'!$H24=T$1,'Benchmark Analysis'!$H24+'Benchmark Analysis'!$C24=T$1,'Benchmark Analysis'!$C24*2+'Benchmark Analysis'!$H24=T$1,'Benchmark Analysis'!$C24*3+'Benchmark Analysis'!$H24=T$1,'Benchmark Analysis'!$C24*4+'Benchmark Analysis'!$H24=T$1,'Benchmark Analysis'!$C24*5+'Benchmark Analysis'!$H24=T$1),'Benchmark Analysis'!$L24*(1+'Benchmark Analysis'!$C$110)^'Cash Flow'!T$1," ")</f>
        <v xml:space="preserve"> </v>
      </c>
      <c r="U28" s="8" t="str">
        <f>IF(OR('Benchmark Analysis'!$H24=U$1,'Benchmark Analysis'!$H24+'Benchmark Analysis'!$C24=U$1,'Benchmark Analysis'!$C24*2+'Benchmark Analysis'!$H24=U$1,'Benchmark Analysis'!$C24*3+'Benchmark Analysis'!$H24=U$1,'Benchmark Analysis'!$C24*4+'Benchmark Analysis'!$H24=U$1,'Benchmark Analysis'!$C24*5+'Benchmark Analysis'!$H24=U$1),'Benchmark Analysis'!$L24*(1+'Benchmark Analysis'!$C$110)^'Cash Flow'!U$1," ")</f>
        <v xml:space="preserve"> </v>
      </c>
      <c r="V28" s="8" t="str">
        <f>IF(OR('Benchmark Analysis'!$H24=V$1,'Benchmark Analysis'!$H24+'Benchmark Analysis'!$C24=V$1,'Benchmark Analysis'!$C24*2+'Benchmark Analysis'!$H24=V$1,'Benchmark Analysis'!$C24*3+'Benchmark Analysis'!$H24=V$1,'Benchmark Analysis'!$C24*4+'Benchmark Analysis'!$H24=V$1,'Benchmark Analysis'!$C24*5+'Benchmark Analysis'!$H24=V$1),'Benchmark Analysis'!$L24*(1+'Benchmark Analysis'!$C$110)^'Cash Flow'!V$1," ")</f>
        <v xml:space="preserve"> </v>
      </c>
      <c r="W28" s="8">
        <f>IF(OR('Benchmark Analysis'!$H24=W$1,'Benchmark Analysis'!$H24+'Benchmark Analysis'!$C24=W$1,'Benchmark Analysis'!$C24*2+'Benchmark Analysis'!$H24=W$1,'Benchmark Analysis'!$C24*3+'Benchmark Analysis'!$H24=W$1,'Benchmark Analysis'!$C24*4+'Benchmark Analysis'!$H24=W$1,'Benchmark Analysis'!$C24*5+'Benchmark Analysis'!$H24=W$1),'Benchmark Analysis'!$L24*(1+'Benchmark Analysis'!$C$110)^'Cash Flow'!W$1," ")</f>
        <v>8915.6843758701252</v>
      </c>
      <c r="X28" s="8" t="str">
        <f>IF(OR('Benchmark Analysis'!$H24=X$1,'Benchmark Analysis'!$H24+'Benchmark Analysis'!$C24=X$1,'Benchmark Analysis'!$C24*2+'Benchmark Analysis'!$H24=X$1,'Benchmark Analysis'!$C24*3+'Benchmark Analysis'!$H24=X$1,'Benchmark Analysis'!$C24*4+'Benchmark Analysis'!$H24=X$1,'Benchmark Analysis'!$C24*5+'Benchmark Analysis'!$H24=X$1),'Benchmark Analysis'!$L24*(1+'Benchmark Analysis'!$C$110)^'Cash Flow'!X$1," ")</f>
        <v xml:space="preserve"> </v>
      </c>
      <c r="Y28" s="8" t="str">
        <f>IF(OR('Benchmark Analysis'!$H24=Y$1,'Benchmark Analysis'!$H24+'Benchmark Analysis'!$C24=Y$1,'Benchmark Analysis'!$C24*2+'Benchmark Analysis'!$H24=Y$1,'Benchmark Analysis'!$C24*3+'Benchmark Analysis'!$H24=Y$1,'Benchmark Analysis'!$C24*4+'Benchmark Analysis'!$H24=Y$1,'Benchmark Analysis'!$C24*5+'Benchmark Analysis'!$H24=Y$1),'Benchmark Analysis'!$L24*(1+'Benchmark Analysis'!$C$110)^'Cash Flow'!Y$1," ")</f>
        <v xml:space="preserve"> </v>
      </c>
      <c r="Z28" s="8" t="str">
        <f>IF(OR('Benchmark Analysis'!$H24=Z$1,'Benchmark Analysis'!$H24+'Benchmark Analysis'!$C24=Z$1,'Benchmark Analysis'!$C24*2+'Benchmark Analysis'!$H24=Z$1,'Benchmark Analysis'!$C24*3+'Benchmark Analysis'!$H24=Z$1,'Benchmark Analysis'!$C24*4+'Benchmark Analysis'!$H24=Z$1,'Benchmark Analysis'!$C24*5+'Benchmark Analysis'!$H24=Z$1),'Benchmark Analysis'!$L24*(1+'Benchmark Analysis'!$C$110)^'Cash Flow'!Z$1," ")</f>
        <v xml:space="preserve"> </v>
      </c>
      <c r="AA28" s="8" t="str">
        <f>IF(OR('Benchmark Analysis'!$H24=AA$1,'Benchmark Analysis'!$H24+'Benchmark Analysis'!$C24=AA$1,'Benchmark Analysis'!$C24*2+'Benchmark Analysis'!$H24=AA$1,'Benchmark Analysis'!$C24*3+'Benchmark Analysis'!$H24=AA$1,'Benchmark Analysis'!$C24*4+'Benchmark Analysis'!$H24=AA$1,'Benchmark Analysis'!$C24*5+'Benchmark Analysis'!$H24=AA$1),'Benchmark Analysis'!$L24*(1+'Benchmark Analysis'!$C$110)^'Cash Flow'!AA$1," ")</f>
        <v xml:space="preserve"> </v>
      </c>
      <c r="AB28" s="8" t="str">
        <f>IF(OR('Benchmark Analysis'!$H24=AB$1,'Benchmark Analysis'!$H24+'Benchmark Analysis'!$C24=AB$1,'Benchmark Analysis'!$C24*2+'Benchmark Analysis'!$H24=AB$1,'Benchmark Analysis'!$C24*3+'Benchmark Analysis'!$H24=AB$1,'Benchmark Analysis'!$C24*4+'Benchmark Analysis'!$H24=AB$1,'Benchmark Analysis'!$C24*5+'Benchmark Analysis'!$H24=AB$1),'Benchmark Analysis'!$L24*(1+'Benchmark Analysis'!$C$110)^'Cash Flow'!AB$1," ")</f>
        <v xml:space="preserve"> </v>
      </c>
      <c r="AC28" s="8" t="str">
        <f>IF(OR('Benchmark Analysis'!$H24=AC$1,'Benchmark Analysis'!$H24+'Benchmark Analysis'!$C24=AC$1,'Benchmark Analysis'!$C24*2+'Benchmark Analysis'!$H24=AC$1,'Benchmark Analysis'!$C24*3+'Benchmark Analysis'!$H24=AC$1,'Benchmark Analysis'!$C24*4+'Benchmark Analysis'!$H24=AC$1,'Benchmark Analysis'!$C24*5+'Benchmark Analysis'!$H24=AC$1),'Benchmark Analysis'!$L24*(1+'Benchmark Analysis'!$C$110)^'Cash Flow'!AC$1," ")</f>
        <v xml:space="preserve"> </v>
      </c>
      <c r="AD28" s="8" t="str">
        <f>IF(OR('Benchmark Analysis'!$H24=AD$1,'Benchmark Analysis'!$H24+'Benchmark Analysis'!$C24=AD$1,'Benchmark Analysis'!$C24*2+'Benchmark Analysis'!$H24=AD$1,'Benchmark Analysis'!$C24*3+'Benchmark Analysis'!$H24=AD$1,'Benchmark Analysis'!$C24*4+'Benchmark Analysis'!$H24=AD$1,'Benchmark Analysis'!$C24*5+'Benchmark Analysis'!$H24=AD$1),'Benchmark Analysis'!$L24*(1+'Benchmark Analysis'!$C$110)^'Cash Flow'!AD$1," ")</f>
        <v xml:space="preserve"> </v>
      </c>
      <c r="AE28" s="8" t="str">
        <f>IF(OR('Benchmark Analysis'!$H24=AE$1,'Benchmark Analysis'!$H24+'Benchmark Analysis'!$C24=AE$1,'Benchmark Analysis'!$C24*2+'Benchmark Analysis'!$H24=AE$1,'Benchmark Analysis'!$C24*3+'Benchmark Analysis'!$H24=AE$1,'Benchmark Analysis'!$C24*4+'Benchmark Analysis'!$H24=AE$1,'Benchmark Analysis'!$C24*5+'Benchmark Analysis'!$H24=AE$1),'Benchmark Analysis'!$L24*(1+'Benchmark Analysis'!$C$110)^'Cash Flow'!AE$1," ")</f>
        <v xml:space="preserve"> </v>
      </c>
      <c r="AF28" s="8" t="str">
        <f>IF(OR('Benchmark Analysis'!$H24=AF$1,'Benchmark Analysis'!$H24+'Benchmark Analysis'!$C24=AF$1,'Benchmark Analysis'!$C24*2+'Benchmark Analysis'!$H24=AF$1,'Benchmark Analysis'!$C24*3+'Benchmark Analysis'!$H24=AF$1,'Benchmark Analysis'!$C24*4+'Benchmark Analysis'!$H24=AF$1,'Benchmark Analysis'!$C24*5+'Benchmark Analysis'!$H24=AF$1),'Benchmark Analysis'!$L24*(1+'Benchmark Analysis'!$C$110)^'Cash Flow'!AF$1," ")</f>
        <v xml:space="preserve"> </v>
      </c>
      <c r="AG28" s="8" t="str">
        <f>IF(OR('Benchmark Analysis'!$H24=AG$1,'Benchmark Analysis'!$H24+'Benchmark Analysis'!$C24=AG$1,'Benchmark Analysis'!$C24*2+'Benchmark Analysis'!$H24=AG$1,'Benchmark Analysis'!$C24*3+'Benchmark Analysis'!$H24=AG$1,'Benchmark Analysis'!$C24*4+'Benchmark Analysis'!$H24=AG$1,'Benchmark Analysis'!$C24*5+'Benchmark Analysis'!$H24=AG$1),'Benchmark Analysis'!$L24*(1+'Benchmark Analysis'!$C$110)^'Cash Flow'!AG$1," ")</f>
        <v xml:space="preserve"> </v>
      </c>
    </row>
    <row r="29" spans="1:33" x14ac:dyDescent="0.2">
      <c r="A29" s="80" t="str">
        <f>'Benchmark Analysis'!A25</f>
        <v>7D</v>
      </c>
      <c r="B29" s="66" t="str">
        <f>'Benchmark Analysis'!B25</f>
        <v>Fittings - Kitchen cabinetry fittings to sacristy</v>
      </c>
      <c r="C29" s="7"/>
      <c r="D29" s="8" t="str">
        <f>IF(OR('Benchmark Analysis'!$H25=D$1,'Benchmark Analysis'!$H25+'Benchmark Analysis'!$C25=D$1,'Benchmark Analysis'!$C25*2+'Benchmark Analysis'!$H25=D$1,'Benchmark Analysis'!$C25*3+'Benchmark Analysis'!$H25=D$1,'Benchmark Analysis'!$C25*4+'Benchmark Analysis'!$H25=D$1,'Benchmark Analysis'!$C25*5+'Benchmark Analysis'!$H25=D$1),'Benchmark Analysis'!$L25*(1+'Benchmark Analysis'!$C$110)^'Cash Flow'!D$1," ")</f>
        <v xml:space="preserve"> </v>
      </c>
      <c r="E29" s="8" t="str">
        <f>IF(OR('Benchmark Analysis'!$H25=E$1,'Benchmark Analysis'!$H25+'Benchmark Analysis'!$C25=E$1,'Benchmark Analysis'!$C25*2+'Benchmark Analysis'!$H25=E$1,'Benchmark Analysis'!$C25*3+'Benchmark Analysis'!$H25=E$1,'Benchmark Analysis'!$C25*4+'Benchmark Analysis'!$H25=E$1,'Benchmark Analysis'!$C25*5+'Benchmark Analysis'!$H25=E$1),'Benchmark Analysis'!$L25*(1+'Benchmark Analysis'!$C$110)^'Cash Flow'!E$1," ")</f>
        <v xml:space="preserve"> </v>
      </c>
      <c r="F29" s="8" t="str">
        <f>IF(OR('Benchmark Analysis'!$H25=F$1,'Benchmark Analysis'!$H25+'Benchmark Analysis'!$C25=F$1,'Benchmark Analysis'!$C25*2+'Benchmark Analysis'!$H25=F$1,'Benchmark Analysis'!$C25*3+'Benchmark Analysis'!$H25=F$1,'Benchmark Analysis'!$C25*4+'Benchmark Analysis'!$H25=F$1,'Benchmark Analysis'!$C25*5+'Benchmark Analysis'!$H25=F$1),'Benchmark Analysis'!$L25*(1+'Benchmark Analysis'!$C$110)^'Cash Flow'!F$1," ")</f>
        <v xml:space="preserve"> </v>
      </c>
      <c r="G29" s="8" t="str">
        <f>IF(OR('Benchmark Analysis'!$H25=G$1,'Benchmark Analysis'!$H25+'Benchmark Analysis'!$C25=G$1,'Benchmark Analysis'!$C25*2+'Benchmark Analysis'!$H25=G$1,'Benchmark Analysis'!$C25*3+'Benchmark Analysis'!$H25=G$1,'Benchmark Analysis'!$C25*4+'Benchmark Analysis'!$H25=G$1,'Benchmark Analysis'!$C25*5+'Benchmark Analysis'!$H25=G$1),'Benchmark Analysis'!$L25*(1+'Benchmark Analysis'!$C$110)^'Cash Flow'!G$1," ")</f>
        <v xml:space="preserve"> </v>
      </c>
      <c r="H29" s="8" t="str">
        <f>IF(OR('Benchmark Analysis'!$H25=H$1,'Benchmark Analysis'!$H25+'Benchmark Analysis'!$C25=H$1,'Benchmark Analysis'!$C25*2+'Benchmark Analysis'!$H25=H$1,'Benchmark Analysis'!$C25*3+'Benchmark Analysis'!$H25=H$1,'Benchmark Analysis'!$C25*4+'Benchmark Analysis'!$H25=H$1,'Benchmark Analysis'!$C25*5+'Benchmark Analysis'!$H25=H$1),'Benchmark Analysis'!$L25*(1+'Benchmark Analysis'!$C$110)^'Cash Flow'!H$1," ")</f>
        <v xml:space="preserve"> </v>
      </c>
      <c r="I29" s="8" t="str">
        <f>IF(OR('Benchmark Analysis'!$H25=I$1,'Benchmark Analysis'!$H25+'Benchmark Analysis'!$C25=I$1,'Benchmark Analysis'!$C25*2+'Benchmark Analysis'!$H25=I$1,'Benchmark Analysis'!$C25*3+'Benchmark Analysis'!$H25=I$1,'Benchmark Analysis'!$C25*4+'Benchmark Analysis'!$H25=I$1,'Benchmark Analysis'!$C25*5+'Benchmark Analysis'!$H25=I$1),'Benchmark Analysis'!$L25*(1+'Benchmark Analysis'!$C$110)^'Cash Flow'!I$1," ")</f>
        <v xml:space="preserve"> </v>
      </c>
      <c r="J29" s="8" t="str">
        <f>IF(OR('Benchmark Analysis'!$H25=J$1,'Benchmark Analysis'!$H25+'Benchmark Analysis'!$C25=J$1,'Benchmark Analysis'!$C25*2+'Benchmark Analysis'!$H25=J$1,'Benchmark Analysis'!$C25*3+'Benchmark Analysis'!$H25=J$1,'Benchmark Analysis'!$C25*4+'Benchmark Analysis'!$H25=J$1,'Benchmark Analysis'!$C25*5+'Benchmark Analysis'!$H25=J$1),'Benchmark Analysis'!$L25*(1+'Benchmark Analysis'!$C$110)^'Cash Flow'!J$1," ")</f>
        <v xml:space="preserve"> </v>
      </c>
      <c r="K29" s="8">
        <f>IF(OR('Benchmark Analysis'!$H25=K$1,'Benchmark Analysis'!$H25+'Benchmark Analysis'!$C25=K$1,'Benchmark Analysis'!$C25*2+'Benchmark Analysis'!$H25=K$1,'Benchmark Analysis'!$C25*3+'Benchmark Analysis'!$H25=K$1,'Benchmark Analysis'!$C25*4+'Benchmark Analysis'!$H25=K$1,'Benchmark Analysis'!$C25*5+'Benchmark Analysis'!$H25=K$1),'Benchmark Analysis'!$L25*(1+'Benchmark Analysis'!$C$110)^'Cash Flow'!K$1," ")</f>
        <v>7029.9562860135929</v>
      </c>
      <c r="L29" s="8" t="str">
        <f>IF(OR('Benchmark Analysis'!$H25=L$1,'Benchmark Analysis'!$H25+'Benchmark Analysis'!$C25=L$1,'Benchmark Analysis'!$C25*2+'Benchmark Analysis'!$H25=L$1,'Benchmark Analysis'!$C25*3+'Benchmark Analysis'!$H25=L$1,'Benchmark Analysis'!$C25*4+'Benchmark Analysis'!$H25=L$1,'Benchmark Analysis'!$C25*5+'Benchmark Analysis'!$H25=L$1),'Benchmark Analysis'!$L25*(1+'Benchmark Analysis'!$C$110)^'Cash Flow'!L$1," ")</f>
        <v xml:space="preserve"> </v>
      </c>
      <c r="M29" s="8" t="str">
        <f>IF(OR('Benchmark Analysis'!$H25=M$1,'Benchmark Analysis'!$H25+'Benchmark Analysis'!$C25=M$1,'Benchmark Analysis'!$C25*2+'Benchmark Analysis'!$H25=M$1,'Benchmark Analysis'!$C25*3+'Benchmark Analysis'!$H25=M$1,'Benchmark Analysis'!$C25*4+'Benchmark Analysis'!$H25=M$1,'Benchmark Analysis'!$C25*5+'Benchmark Analysis'!$H25=M$1),'Benchmark Analysis'!$L25*(1+'Benchmark Analysis'!$C$110)^'Cash Flow'!M$1," ")</f>
        <v xml:space="preserve"> </v>
      </c>
      <c r="N29" s="8" t="str">
        <f>IF(OR('Benchmark Analysis'!$H25=N$1,'Benchmark Analysis'!$H25+'Benchmark Analysis'!$C25=N$1,'Benchmark Analysis'!$C25*2+'Benchmark Analysis'!$H25=N$1,'Benchmark Analysis'!$C25*3+'Benchmark Analysis'!$H25=N$1,'Benchmark Analysis'!$C25*4+'Benchmark Analysis'!$H25=N$1,'Benchmark Analysis'!$C25*5+'Benchmark Analysis'!$H25=N$1),'Benchmark Analysis'!$L25*(1+'Benchmark Analysis'!$C$110)^'Cash Flow'!N$1," ")</f>
        <v xml:space="preserve"> </v>
      </c>
      <c r="O29" s="8" t="str">
        <f>IF(OR('Benchmark Analysis'!$H25=O$1,'Benchmark Analysis'!$H25+'Benchmark Analysis'!$C25=O$1,'Benchmark Analysis'!$C25*2+'Benchmark Analysis'!$H25=O$1,'Benchmark Analysis'!$C25*3+'Benchmark Analysis'!$H25=O$1,'Benchmark Analysis'!$C25*4+'Benchmark Analysis'!$H25=O$1,'Benchmark Analysis'!$C25*5+'Benchmark Analysis'!$H25=O$1),'Benchmark Analysis'!$L25*(1+'Benchmark Analysis'!$C$110)^'Cash Flow'!O$1," ")</f>
        <v xml:space="preserve"> </v>
      </c>
      <c r="P29" s="8" t="str">
        <f>IF(OR('Benchmark Analysis'!$H25=P$1,'Benchmark Analysis'!$H25+'Benchmark Analysis'!$C25=P$1,'Benchmark Analysis'!$C25*2+'Benchmark Analysis'!$H25=P$1,'Benchmark Analysis'!$C25*3+'Benchmark Analysis'!$H25=P$1,'Benchmark Analysis'!$C25*4+'Benchmark Analysis'!$H25=P$1,'Benchmark Analysis'!$C25*5+'Benchmark Analysis'!$H25=P$1),'Benchmark Analysis'!$L25*(1+'Benchmark Analysis'!$C$110)^'Cash Flow'!P$1," ")</f>
        <v xml:space="preserve"> </v>
      </c>
      <c r="Q29" s="8" t="str">
        <f>IF(OR('Benchmark Analysis'!$H25=Q$1,'Benchmark Analysis'!$H25+'Benchmark Analysis'!$C25=Q$1,'Benchmark Analysis'!$C25*2+'Benchmark Analysis'!$H25=Q$1,'Benchmark Analysis'!$C25*3+'Benchmark Analysis'!$H25=Q$1,'Benchmark Analysis'!$C25*4+'Benchmark Analysis'!$H25=Q$1,'Benchmark Analysis'!$C25*5+'Benchmark Analysis'!$H25=Q$1),'Benchmark Analysis'!$L25*(1+'Benchmark Analysis'!$C$110)^'Cash Flow'!Q$1," ")</f>
        <v xml:space="preserve"> </v>
      </c>
      <c r="R29" s="8" t="str">
        <f>IF(OR('Benchmark Analysis'!$H25=R$1,'Benchmark Analysis'!$H25+'Benchmark Analysis'!$C25=R$1,'Benchmark Analysis'!$C25*2+'Benchmark Analysis'!$H25=R$1,'Benchmark Analysis'!$C25*3+'Benchmark Analysis'!$H25=R$1,'Benchmark Analysis'!$C25*4+'Benchmark Analysis'!$H25=R$1,'Benchmark Analysis'!$C25*5+'Benchmark Analysis'!$H25=R$1),'Benchmark Analysis'!$L25*(1+'Benchmark Analysis'!$C$110)^'Cash Flow'!R$1," ")</f>
        <v xml:space="preserve"> </v>
      </c>
      <c r="S29" s="8" t="str">
        <f>IF(OR('Benchmark Analysis'!$H25=S$1,'Benchmark Analysis'!$H25+'Benchmark Analysis'!$C25=S$1,'Benchmark Analysis'!$C25*2+'Benchmark Analysis'!$H25=S$1,'Benchmark Analysis'!$C25*3+'Benchmark Analysis'!$H25=S$1,'Benchmark Analysis'!$C25*4+'Benchmark Analysis'!$H25=S$1,'Benchmark Analysis'!$C25*5+'Benchmark Analysis'!$H25=S$1),'Benchmark Analysis'!$L25*(1+'Benchmark Analysis'!$C$110)^'Cash Flow'!S$1," ")</f>
        <v xml:space="preserve"> </v>
      </c>
      <c r="T29" s="8" t="str">
        <f>IF(OR('Benchmark Analysis'!$H25=T$1,'Benchmark Analysis'!$H25+'Benchmark Analysis'!$C25=T$1,'Benchmark Analysis'!$C25*2+'Benchmark Analysis'!$H25=T$1,'Benchmark Analysis'!$C25*3+'Benchmark Analysis'!$H25=T$1,'Benchmark Analysis'!$C25*4+'Benchmark Analysis'!$H25=T$1,'Benchmark Analysis'!$C25*5+'Benchmark Analysis'!$H25=T$1),'Benchmark Analysis'!$L25*(1+'Benchmark Analysis'!$C$110)^'Cash Flow'!T$1," ")</f>
        <v xml:space="preserve"> </v>
      </c>
      <c r="U29" s="8" t="str">
        <f>IF(OR('Benchmark Analysis'!$H25=U$1,'Benchmark Analysis'!$H25+'Benchmark Analysis'!$C25=U$1,'Benchmark Analysis'!$C25*2+'Benchmark Analysis'!$H25=U$1,'Benchmark Analysis'!$C25*3+'Benchmark Analysis'!$H25=U$1,'Benchmark Analysis'!$C25*4+'Benchmark Analysis'!$H25=U$1,'Benchmark Analysis'!$C25*5+'Benchmark Analysis'!$H25=U$1),'Benchmark Analysis'!$L25*(1+'Benchmark Analysis'!$C$110)^'Cash Flow'!U$1," ")</f>
        <v xml:space="preserve"> </v>
      </c>
      <c r="V29" s="8" t="str">
        <f>IF(OR('Benchmark Analysis'!$H25=V$1,'Benchmark Analysis'!$H25+'Benchmark Analysis'!$C25=V$1,'Benchmark Analysis'!$C25*2+'Benchmark Analysis'!$H25=V$1,'Benchmark Analysis'!$C25*3+'Benchmark Analysis'!$H25=V$1,'Benchmark Analysis'!$C25*4+'Benchmark Analysis'!$H25=V$1,'Benchmark Analysis'!$C25*5+'Benchmark Analysis'!$H25=V$1),'Benchmark Analysis'!$L25*(1+'Benchmark Analysis'!$C$110)^'Cash Flow'!V$1," ")</f>
        <v xml:space="preserve"> </v>
      </c>
      <c r="W29" s="8" t="str">
        <f>IF(OR('Benchmark Analysis'!$H25=W$1,'Benchmark Analysis'!$H25+'Benchmark Analysis'!$C25=W$1,'Benchmark Analysis'!$C25*2+'Benchmark Analysis'!$H25=W$1,'Benchmark Analysis'!$C25*3+'Benchmark Analysis'!$H25=W$1,'Benchmark Analysis'!$C25*4+'Benchmark Analysis'!$H25=W$1,'Benchmark Analysis'!$C25*5+'Benchmark Analysis'!$H25=W$1),'Benchmark Analysis'!$L25*(1+'Benchmark Analysis'!$C$110)^'Cash Flow'!W$1," ")</f>
        <v xml:space="preserve"> </v>
      </c>
      <c r="X29" s="8" t="str">
        <f>IF(OR('Benchmark Analysis'!$H25=X$1,'Benchmark Analysis'!$H25+'Benchmark Analysis'!$C25=X$1,'Benchmark Analysis'!$C25*2+'Benchmark Analysis'!$H25=X$1,'Benchmark Analysis'!$C25*3+'Benchmark Analysis'!$H25=X$1,'Benchmark Analysis'!$C25*4+'Benchmark Analysis'!$H25=X$1,'Benchmark Analysis'!$C25*5+'Benchmark Analysis'!$H25=X$1),'Benchmark Analysis'!$L25*(1+'Benchmark Analysis'!$C$110)^'Cash Flow'!X$1," ")</f>
        <v xml:space="preserve"> </v>
      </c>
      <c r="Y29" s="8" t="str">
        <f>IF(OR('Benchmark Analysis'!$H25=Y$1,'Benchmark Analysis'!$H25+'Benchmark Analysis'!$C25=Y$1,'Benchmark Analysis'!$C25*2+'Benchmark Analysis'!$H25=Y$1,'Benchmark Analysis'!$C25*3+'Benchmark Analysis'!$H25=Y$1,'Benchmark Analysis'!$C25*4+'Benchmark Analysis'!$H25=Y$1,'Benchmark Analysis'!$C25*5+'Benchmark Analysis'!$H25=Y$1),'Benchmark Analysis'!$L25*(1+'Benchmark Analysis'!$C$110)^'Cash Flow'!Y$1," ")</f>
        <v xml:space="preserve"> </v>
      </c>
      <c r="Z29" s="8" t="str">
        <f>IF(OR('Benchmark Analysis'!$H25=Z$1,'Benchmark Analysis'!$H25+'Benchmark Analysis'!$C25=Z$1,'Benchmark Analysis'!$C25*2+'Benchmark Analysis'!$H25=Z$1,'Benchmark Analysis'!$C25*3+'Benchmark Analysis'!$H25=Z$1,'Benchmark Analysis'!$C25*4+'Benchmark Analysis'!$H25=Z$1,'Benchmark Analysis'!$C25*5+'Benchmark Analysis'!$H25=Z$1),'Benchmark Analysis'!$L25*(1+'Benchmark Analysis'!$C$110)^'Cash Flow'!Z$1," ")</f>
        <v xml:space="preserve"> </v>
      </c>
      <c r="AA29" s="8" t="str">
        <f>IF(OR('Benchmark Analysis'!$H25=AA$1,'Benchmark Analysis'!$H25+'Benchmark Analysis'!$C25=AA$1,'Benchmark Analysis'!$C25*2+'Benchmark Analysis'!$H25=AA$1,'Benchmark Analysis'!$C25*3+'Benchmark Analysis'!$H25=AA$1,'Benchmark Analysis'!$C25*4+'Benchmark Analysis'!$H25=AA$1,'Benchmark Analysis'!$C25*5+'Benchmark Analysis'!$H25=AA$1),'Benchmark Analysis'!$L25*(1+'Benchmark Analysis'!$C$110)^'Cash Flow'!AA$1," ")</f>
        <v xml:space="preserve"> </v>
      </c>
      <c r="AB29" s="8" t="str">
        <f>IF(OR('Benchmark Analysis'!$H25=AB$1,'Benchmark Analysis'!$H25+'Benchmark Analysis'!$C25=AB$1,'Benchmark Analysis'!$C25*2+'Benchmark Analysis'!$H25=AB$1,'Benchmark Analysis'!$C25*3+'Benchmark Analysis'!$H25=AB$1,'Benchmark Analysis'!$C25*4+'Benchmark Analysis'!$H25=AB$1,'Benchmark Analysis'!$C25*5+'Benchmark Analysis'!$H25=AB$1),'Benchmark Analysis'!$L25*(1+'Benchmark Analysis'!$C$110)^'Cash Flow'!AB$1," ")</f>
        <v xml:space="preserve"> </v>
      </c>
      <c r="AC29" s="8" t="str">
        <f>IF(OR('Benchmark Analysis'!$H25=AC$1,'Benchmark Analysis'!$H25+'Benchmark Analysis'!$C25=AC$1,'Benchmark Analysis'!$C25*2+'Benchmark Analysis'!$H25=AC$1,'Benchmark Analysis'!$C25*3+'Benchmark Analysis'!$H25=AC$1,'Benchmark Analysis'!$C25*4+'Benchmark Analysis'!$H25=AC$1,'Benchmark Analysis'!$C25*5+'Benchmark Analysis'!$H25=AC$1),'Benchmark Analysis'!$L25*(1+'Benchmark Analysis'!$C$110)^'Cash Flow'!AC$1," ")</f>
        <v xml:space="preserve"> </v>
      </c>
      <c r="AD29" s="8" t="str">
        <f>IF(OR('Benchmark Analysis'!$H25=AD$1,'Benchmark Analysis'!$H25+'Benchmark Analysis'!$C25=AD$1,'Benchmark Analysis'!$C25*2+'Benchmark Analysis'!$H25=AD$1,'Benchmark Analysis'!$C25*3+'Benchmark Analysis'!$H25=AD$1,'Benchmark Analysis'!$C25*4+'Benchmark Analysis'!$H25=AD$1,'Benchmark Analysis'!$C25*5+'Benchmark Analysis'!$H25=AD$1),'Benchmark Analysis'!$L25*(1+'Benchmark Analysis'!$C$110)^'Cash Flow'!AD$1," ")</f>
        <v xml:space="preserve"> </v>
      </c>
      <c r="AE29" s="8" t="str">
        <f>IF(OR('Benchmark Analysis'!$H25=AE$1,'Benchmark Analysis'!$H25+'Benchmark Analysis'!$C25=AE$1,'Benchmark Analysis'!$C25*2+'Benchmark Analysis'!$H25=AE$1,'Benchmark Analysis'!$C25*3+'Benchmark Analysis'!$H25=AE$1,'Benchmark Analysis'!$C25*4+'Benchmark Analysis'!$H25=AE$1,'Benchmark Analysis'!$C25*5+'Benchmark Analysis'!$H25=AE$1),'Benchmark Analysis'!$L25*(1+'Benchmark Analysis'!$C$110)^'Cash Flow'!AE$1," ")</f>
        <v xml:space="preserve"> </v>
      </c>
      <c r="AF29" s="8" t="str">
        <f>IF(OR('Benchmark Analysis'!$H25=AF$1,'Benchmark Analysis'!$H25+'Benchmark Analysis'!$C25=AF$1,'Benchmark Analysis'!$C25*2+'Benchmark Analysis'!$H25=AF$1,'Benchmark Analysis'!$C25*3+'Benchmark Analysis'!$H25=AF$1,'Benchmark Analysis'!$C25*4+'Benchmark Analysis'!$H25=AF$1,'Benchmark Analysis'!$C25*5+'Benchmark Analysis'!$H25=AF$1),'Benchmark Analysis'!$L25*(1+'Benchmark Analysis'!$C$110)^'Cash Flow'!AF$1," ")</f>
        <v xml:space="preserve"> </v>
      </c>
      <c r="AG29" s="8" t="str">
        <f>IF(OR('Benchmark Analysis'!$H25=AG$1,'Benchmark Analysis'!$H25+'Benchmark Analysis'!$C25=AG$1,'Benchmark Analysis'!$C25*2+'Benchmark Analysis'!$H25=AG$1,'Benchmark Analysis'!$C25*3+'Benchmark Analysis'!$H25=AG$1,'Benchmark Analysis'!$C25*4+'Benchmark Analysis'!$H25=AG$1,'Benchmark Analysis'!$C25*5+'Benchmark Analysis'!$H25=AG$1),'Benchmark Analysis'!$L25*(1+'Benchmark Analysis'!$C$110)^'Cash Flow'!AG$1," ")</f>
        <v xml:space="preserve"> </v>
      </c>
    </row>
    <row r="30" spans="1:33" x14ac:dyDescent="0.2">
      <c r="A30" s="80" t="str">
        <f>'Benchmark Analysis'!A26</f>
        <v>7E</v>
      </c>
      <c r="B30" s="66" t="str">
        <f>'Benchmark Analysis'!B26</f>
        <v>Fittings - Washroom cabinetry fittings</v>
      </c>
      <c r="C30" s="7"/>
      <c r="D30" s="8" t="str">
        <f>IF(OR('Benchmark Analysis'!$H26=D$1,'Benchmark Analysis'!$H26+'Benchmark Analysis'!$C26=D$1,'Benchmark Analysis'!$C26*2+'Benchmark Analysis'!$H26=D$1,'Benchmark Analysis'!$C26*3+'Benchmark Analysis'!$H26=D$1,'Benchmark Analysis'!$C26*4+'Benchmark Analysis'!$H26=D$1,'Benchmark Analysis'!$C26*5+'Benchmark Analysis'!$H26=D$1),'Benchmark Analysis'!$L26*(1+'Benchmark Analysis'!$C$110)^'Cash Flow'!D$1," ")</f>
        <v xml:space="preserve"> </v>
      </c>
      <c r="E30" s="8" t="str">
        <f>IF(OR('Benchmark Analysis'!$H26=E$1,'Benchmark Analysis'!$H26+'Benchmark Analysis'!$C26=E$1,'Benchmark Analysis'!$C26*2+'Benchmark Analysis'!$H26=E$1,'Benchmark Analysis'!$C26*3+'Benchmark Analysis'!$H26=E$1,'Benchmark Analysis'!$C26*4+'Benchmark Analysis'!$H26=E$1,'Benchmark Analysis'!$C26*5+'Benchmark Analysis'!$H26=E$1),'Benchmark Analysis'!$L26*(1+'Benchmark Analysis'!$C$110)^'Cash Flow'!E$1," ")</f>
        <v xml:space="preserve"> </v>
      </c>
      <c r="F30" s="8" t="str">
        <f>IF(OR('Benchmark Analysis'!$H26=F$1,'Benchmark Analysis'!$H26+'Benchmark Analysis'!$C26=F$1,'Benchmark Analysis'!$C26*2+'Benchmark Analysis'!$H26=F$1,'Benchmark Analysis'!$C26*3+'Benchmark Analysis'!$H26=F$1,'Benchmark Analysis'!$C26*4+'Benchmark Analysis'!$H26=F$1,'Benchmark Analysis'!$C26*5+'Benchmark Analysis'!$H26=F$1),'Benchmark Analysis'!$L26*(1+'Benchmark Analysis'!$C$110)^'Cash Flow'!F$1," ")</f>
        <v xml:space="preserve"> </v>
      </c>
      <c r="G30" s="8" t="str">
        <f>IF(OR('Benchmark Analysis'!$H26=G$1,'Benchmark Analysis'!$H26+'Benchmark Analysis'!$C26=G$1,'Benchmark Analysis'!$C26*2+'Benchmark Analysis'!$H26=G$1,'Benchmark Analysis'!$C26*3+'Benchmark Analysis'!$H26=G$1,'Benchmark Analysis'!$C26*4+'Benchmark Analysis'!$H26=G$1,'Benchmark Analysis'!$C26*5+'Benchmark Analysis'!$H26=G$1),'Benchmark Analysis'!$L26*(1+'Benchmark Analysis'!$C$110)^'Cash Flow'!G$1," ")</f>
        <v xml:space="preserve"> </v>
      </c>
      <c r="H30" s="8" t="str">
        <f>IF(OR('Benchmark Analysis'!$H26=H$1,'Benchmark Analysis'!$H26+'Benchmark Analysis'!$C26=H$1,'Benchmark Analysis'!$C26*2+'Benchmark Analysis'!$H26=H$1,'Benchmark Analysis'!$C26*3+'Benchmark Analysis'!$H26=H$1,'Benchmark Analysis'!$C26*4+'Benchmark Analysis'!$H26=H$1,'Benchmark Analysis'!$C26*5+'Benchmark Analysis'!$H26=H$1),'Benchmark Analysis'!$L26*(1+'Benchmark Analysis'!$C$110)^'Cash Flow'!H$1," ")</f>
        <v xml:space="preserve"> </v>
      </c>
      <c r="I30" s="8" t="str">
        <f>IF(OR('Benchmark Analysis'!$H26=I$1,'Benchmark Analysis'!$H26+'Benchmark Analysis'!$C26=I$1,'Benchmark Analysis'!$C26*2+'Benchmark Analysis'!$H26=I$1,'Benchmark Analysis'!$C26*3+'Benchmark Analysis'!$H26=I$1,'Benchmark Analysis'!$C26*4+'Benchmark Analysis'!$H26=I$1,'Benchmark Analysis'!$C26*5+'Benchmark Analysis'!$H26=I$1),'Benchmark Analysis'!$L26*(1+'Benchmark Analysis'!$C$110)^'Cash Flow'!I$1," ")</f>
        <v xml:space="preserve"> </v>
      </c>
      <c r="J30" s="8" t="str">
        <f>IF(OR('Benchmark Analysis'!$H26=J$1,'Benchmark Analysis'!$H26+'Benchmark Analysis'!$C26=J$1,'Benchmark Analysis'!$C26*2+'Benchmark Analysis'!$H26=J$1,'Benchmark Analysis'!$C26*3+'Benchmark Analysis'!$H26=J$1,'Benchmark Analysis'!$C26*4+'Benchmark Analysis'!$H26=J$1,'Benchmark Analysis'!$C26*5+'Benchmark Analysis'!$H26=J$1),'Benchmark Analysis'!$L26*(1+'Benchmark Analysis'!$C$110)^'Cash Flow'!J$1," ")</f>
        <v xml:space="preserve"> </v>
      </c>
      <c r="K30" s="8" t="str">
        <f>IF(OR('Benchmark Analysis'!$H26=K$1,'Benchmark Analysis'!$H26+'Benchmark Analysis'!$C26=K$1,'Benchmark Analysis'!$C26*2+'Benchmark Analysis'!$H26=K$1,'Benchmark Analysis'!$C26*3+'Benchmark Analysis'!$H26=K$1,'Benchmark Analysis'!$C26*4+'Benchmark Analysis'!$H26=K$1,'Benchmark Analysis'!$C26*5+'Benchmark Analysis'!$H26=K$1),'Benchmark Analysis'!$L26*(1+'Benchmark Analysis'!$C$110)^'Cash Flow'!K$1," ")</f>
        <v xml:space="preserve"> </v>
      </c>
      <c r="L30" s="8" t="str">
        <f>IF(OR('Benchmark Analysis'!$H26=L$1,'Benchmark Analysis'!$H26+'Benchmark Analysis'!$C26=L$1,'Benchmark Analysis'!$C26*2+'Benchmark Analysis'!$H26=L$1,'Benchmark Analysis'!$C26*3+'Benchmark Analysis'!$H26=L$1,'Benchmark Analysis'!$C26*4+'Benchmark Analysis'!$H26=L$1,'Benchmark Analysis'!$C26*5+'Benchmark Analysis'!$H26=L$1),'Benchmark Analysis'!$L26*(1+'Benchmark Analysis'!$C$110)^'Cash Flow'!L$1," ")</f>
        <v xml:space="preserve"> </v>
      </c>
      <c r="M30" s="8" t="str">
        <f>IF(OR('Benchmark Analysis'!$H26=M$1,'Benchmark Analysis'!$H26+'Benchmark Analysis'!$C26=M$1,'Benchmark Analysis'!$C26*2+'Benchmark Analysis'!$H26=M$1,'Benchmark Analysis'!$C26*3+'Benchmark Analysis'!$H26=M$1,'Benchmark Analysis'!$C26*4+'Benchmark Analysis'!$H26=M$1,'Benchmark Analysis'!$C26*5+'Benchmark Analysis'!$H26=M$1),'Benchmark Analysis'!$L26*(1+'Benchmark Analysis'!$C$110)^'Cash Flow'!M$1," ")</f>
        <v xml:space="preserve"> </v>
      </c>
      <c r="N30" s="8" t="str">
        <f>IF(OR('Benchmark Analysis'!$H26=N$1,'Benchmark Analysis'!$H26+'Benchmark Analysis'!$C26=N$1,'Benchmark Analysis'!$C26*2+'Benchmark Analysis'!$H26=N$1,'Benchmark Analysis'!$C26*3+'Benchmark Analysis'!$H26=N$1,'Benchmark Analysis'!$C26*4+'Benchmark Analysis'!$H26=N$1,'Benchmark Analysis'!$C26*5+'Benchmark Analysis'!$H26=N$1),'Benchmark Analysis'!$L26*(1+'Benchmark Analysis'!$C$110)^'Cash Flow'!N$1," ")</f>
        <v xml:space="preserve"> </v>
      </c>
      <c r="O30" s="8" t="str">
        <f>IF(OR('Benchmark Analysis'!$H26=O$1,'Benchmark Analysis'!$H26+'Benchmark Analysis'!$C26=O$1,'Benchmark Analysis'!$C26*2+'Benchmark Analysis'!$H26=O$1,'Benchmark Analysis'!$C26*3+'Benchmark Analysis'!$H26=O$1,'Benchmark Analysis'!$C26*4+'Benchmark Analysis'!$H26=O$1,'Benchmark Analysis'!$C26*5+'Benchmark Analysis'!$H26=O$1),'Benchmark Analysis'!$L26*(1+'Benchmark Analysis'!$C$110)^'Cash Flow'!O$1," ")</f>
        <v xml:space="preserve"> </v>
      </c>
      <c r="P30" s="8" t="str">
        <f>IF(OR('Benchmark Analysis'!$H26=P$1,'Benchmark Analysis'!$H26+'Benchmark Analysis'!$C26=P$1,'Benchmark Analysis'!$C26*2+'Benchmark Analysis'!$H26=P$1,'Benchmark Analysis'!$C26*3+'Benchmark Analysis'!$H26=P$1,'Benchmark Analysis'!$C26*4+'Benchmark Analysis'!$H26=P$1,'Benchmark Analysis'!$C26*5+'Benchmark Analysis'!$H26=P$1),'Benchmark Analysis'!$L26*(1+'Benchmark Analysis'!$C$110)^'Cash Flow'!P$1," ")</f>
        <v xml:space="preserve"> </v>
      </c>
      <c r="Q30" s="8" t="str">
        <f>IF(OR('Benchmark Analysis'!$H26=Q$1,'Benchmark Analysis'!$H26+'Benchmark Analysis'!$C26=Q$1,'Benchmark Analysis'!$C26*2+'Benchmark Analysis'!$H26=Q$1,'Benchmark Analysis'!$C26*3+'Benchmark Analysis'!$H26=Q$1,'Benchmark Analysis'!$C26*4+'Benchmark Analysis'!$H26=Q$1,'Benchmark Analysis'!$C26*5+'Benchmark Analysis'!$H26=Q$1),'Benchmark Analysis'!$L26*(1+'Benchmark Analysis'!$C$110)^'Cash Flow'!Q$1," ")</f>
        <v xml:space="preserve"> </v>
      </c>
      <c r="R30" s="8" t="str">
        <f>IF(OR('Benchmark Analysis'!$H26=R$1,'Benchmark Analysis'!$H26+'Benchmark Analysis'!$C26=R$1,'Benchmark Analysis'!$C26*2+'Benchmark Analysis'!$H26=R$1,'Benchmark Analysis'!$C26*3+'Benchmark Analysis'!$H26=R$1,'Benchmark Analysis'!$C26*4+'Benchmark Analysis'!$H26=R$1,'Benchmark Analysis'!$C26*5+'Benchmark Analysis'!$H26=R$1),'Benchmark Analysis'!$L26*(1+'Benchmark Analysis'!$C$110)^'Cash Flow'!R$1," ")</f>
        <v xml:space="preserve"> </v>
      </c>
      <c r="S30" s="8" t="str">
        <f>IF(OR('Benchmark Analysis'!$H26=S$1,'Benchmark Analysis'!$H26+'Benchmark Analysis'!$C26=S$1,'Benchmark Analysis'!$C26*2+'Benchmark Analysis'!$H26=S$1,'Benchmark Analysis'!$C26*3+'Benchmark Analysis'!$H26=S$1,'Benchmark Analysis'!$C26*4+'Benchmark Analysis'!$H26=S$1,'Benchmark Analysis'!$C26*5+'Benchmark Analysis'!$H26=S$1),'Benchmark Analysis'!$L26*(1+'Benchmark Analysis'!$C$110)^'Cash Flow'!S$1," ")</f>
        <v xml:space="preserve"> </v>
      </c>
      <c r="T30" s="8" t="str">
        <f>IF(OR('Benchmark Analysis'!$H26=T$1,'Benchmark Analysis'!$H26+'Benchmark Analysis'!$C26=T$1,'Benchmark Analysis'!$C26*2+'Benchmark Analysis'!$H26=T$1,'Benchmark Analysis'!$C26*3+'Benchmark Analysis'!$H26=T$1,'Benchmark Analysis'!$C26*4+'Benchmark Analysis'!$H26=T$1,'Benchmark Analysis'!$C26*5+'Benchmark Analysis'!$H26=T$1),'Benchmark Analysis'!$L26*(1+'Benchmark Analysis'!$C$110)^'Cash Flow'!T$1," ")</f>
        <v xml:space="preserve"> </v>
      </c>
      <c r="U30" s="8" t="str">
        <f>IF(OR('Benchmark Analysis'!$H26=U$1,'Benchmark Analysis'!$H26+'Benchmark Analysis'!$C26=U$1,'Benchmark Analysis'!$C26*2+'Benchmark Analysis'!$H26=U$1,'Benchmark Analysis'!$C26*3+'Benchmark Analysis'!$H26=U$1,'Benchmark Analysis'!$C26*4+'Benchmark Analysis'!$H26=U$1,'Benchmark Analysis'!$C26*5+'Benchmark Analysis'!$H26=U$1),'Benchmark Analysis'!$L26*(1+'Benchmark Analysis'!$C$110)^'Cash Flow'!U$1," ")</f>
        <v xml:space="preserve"> </v>
      </c>
      <c r="V30" s="8" t="str">
        <f>IF(OR('Benchmark Analysis'!$H26=V$1,'Benchmark Analysis'!$H26+'Benchmark Analysis'!$C26=V$1,'Benchmark Analysis'!$C26*2+'Benchmark Analysis'!$H26=V$1,'Benchmark Analysis'!$C26*3+'Benchmark Analysis'!$H26=V$1,'Benchmark Analysis'!$C26*4+'Benchmark Analysis'!$H26=V$1,'Benchmark Analysis'!$C26*5+'Benchmark Analysis'!$H26=V$1),'Benchmark Analysis'!$L26*(1+'Benchmark Analysis'!$C$110)^'Cash Flow'!V$1," ")</f>
        <v xml:space="preserve"> </v>
      </c>
      <c r="W30" s="8" t="str">
        <f>IF(OR('Benchmark Analysis'!$H26=W$1,'Benchmark Analysis'!$H26+'Benchmark Analysis'!$C26=W$1,'Benchmark Analysis'!$C26*2+'Benchmark Analysis'!$H26=W$1,'Benchmark Analysis'!$C26*3+'Benchmark Analysis'!$H26=W$1,'Benchmark Analysis'!$C26*4+'Benchmark Analysis'!$H26=W$1,'Benchmark Analysis'!$C26*5+'Benchmark Analysis'!$H26=W$1),'Benchmark Analysis'!$L26*(1+'Benchmark Analysis'!$C$110)^'Cash Flow'!W$1," ")</f>
        <v xml:space="preserve"> </v>
      </c>
      <c r="X30" s="8" t="str">
        <f>IF(OR('Benchmark Analysis'!$H26=X$1,'Benchmark Analysis'!$H26+'Benchmark Analysis'!$C26=X$1,'Benchmark Analysis'!$C26*2+'Benchmark Analysis'!$H26=X$1,'Benchmark Analysis'!$C26*3+'Benchmark Analysis'!$H26=X$1,'Benchmark Analysis'!$C26*4+'Benchmark Analysis'!$H26=X$1,'Benchmark Analysis'!$C26*5+'Benchmark Analysis'!$H26=X$1),'Benchmark Analysis'!$L26*(1+'Benchmark Analysis'!$C$110)^'Cash Flow'!X$1," ")</f>
        <v xml:space="preserve"> </v>
      </c>
      <c r="Y30" s="8" t="str">
        <f>IF(OR('Benchmark Analysis'!$H26=Y$1,'Benchmark Analysis'!$H26+'Benchmark Analysis'!$C26=Y$1,'Benchmark Analysis'!$C26*2+'Benchmark Analysis'!$H26=Y$1,'Benchmark Analysis'!$C26*3+'Benchmark Analysis'!$H26=Y$1,'Benchmark Analysis'!$C26*4+'Benchmark Analysis'!$H26=Y$1,'Benchmark Analysis'!$C26*5+'Benchmark Analysis'!$H26=Y$1),'Benchmark Analysis'!$L26*(1+'Benchmark Analysis'!$C$110)^'Cash Flow'!Y$1," ")</f>
        <v xml:space="preserve"> </v>
      </c>
      <c r="Z30" s="8">
        <f>IF(OR('Benchmark Analysis'!$H26=Z$1,'Benchmark Analysis'!$H26+'Benchmark Analysis'!$C26=Z$1,'Benchmark Analysis'!$C26*2+'Benchmark Analysis'!$H26=Z$1,'Benchmark Analysis'!$C26*3+'Benchmark Analysis'!$H26=Z$1,'Benchmark Analysis'!$C26*4+'Benchmark Analysis'!$H26=Z$1,'Benchmark Analysis'!$C26*5+'Benchmark Analysis'!$H26=Z$1),'Benchmark Analysis'!$L26*(1+'Benchmark Analysis'!$C$110)^'Cash Flow'!Z$1," ")</f>
        <v>3153.7985283827938</v>
      </c>
      <c r="AA30" s="8" t="str">
        <f>IF(OR('Benchmark Analysis'!$H26=AA$1,'Benchmark Analysis'!$H26+'Benchmark Analysis'!$C26=AA$1,'Benchmark Analysis'!$C26*2+'Benchmark Analysis'!$H26=AA$1,'Benchmark Analysis'!$C26*3+'Benchmark Analysis'!$H26=AA$1,'Benchmark Analysis'!$C26*4+'Benchmark Analysis'!$H26=AA$1,'Benchmark Analysis'!$C26*5+'Benchmark Analysis'!$H26=AA$1),'Benchmark Analysis'!$L26*(1+'Benchmark Analysis'!$C$110)^'Cash Flow'!AA$1," ")</f>
        <v xml:space="preserve"> </v>
      </c>
      <c r="AB30" s="8" t="str">
        <f>IF(OR('Benchmark Analysis'!$H26=AB$1,'Benchmark Analysis'!$H26+'Benchmark Analysis'!$C26=AB$1,'Benchmark Analysis'!$C26*2+'Benchmark Analysis'!$H26=AB$1,'Benchmark Analysis'!$C26*3+'Benchmark Analysis'!$H26=AB$1,'Benchmark Analysis'!$C26*4+'Benchmark Analysis'!$H26=AB$1,'Benchmark Analysis'!$C26*5+'Benchmark Analysis'!$H26=AB$1),'Benchmark Analysis'!$L26*(1+'Benchmark Analysis'!$C$110)^'Cash Flow'!AB$1," ")</f>
        <v xml:space="preserve"> </v>
      </c>
      <c r="AC30" s="8" t="str">
        <f>IF(OR('Benchmark Analysis'!$H26=AC$1,'Benchmark Analysis'!$H26+'Benchmark Analysis'!$C26=AC$1,'Benchmark Analysis'!$C26*2+'Benchmark Analysis'!$H26=AC$1,'Benchmark Analysis'!$C26*3+'Benchmark Analysis'!$H26=AC$1,'Benchmark Analysis'!$C26*4+'Benchmark Analysis'!$H26=AC$1,'Benchmark Analysis'!$C26*5+'Benchmark Analysis'!$H26=AC$1),'Benchmark Analysis'!$L26*(1+'Benchmark Analysis'!$C$110)^'Cash Flow'!AC$1," ")</f>
        <v xml:space="preserve"> </v>
      </c>
      <c r="AD30" s="8" t="str">
        <f>IF(OR('Benchmark Analysis'!$H26=AD$1,'Benchmark Analysis'!$H26+'Benchmark Analysis'!$C26=AD$1,'Benchmark Analysis'!$C26*2+'Benchmark Analysis'!$H26=AD$1,'Benchmark Analysis'!$C26*3+'Benchmark Analysis'!$H26=AD$1,'Benchmark Analysis'!$C26*4+'Benchmark Analysis'!$H26=AD$1,'Benchmark Analysis'!$C26*5+'Benchmark Analysis'!$H26=AD$1),'Benchmark Analysis'!$L26*(1+'Benchmark Analysis'!$C$110)^'Cash Flow'!AD$1," ")</f>
        <v xml:space="preserve"> </v>
      </c>
      <c r="AE30" s="8" t="str">
        <f>IF(OR('Benchmark Analysis'!$H26=AE$1,'Benchmark Analysis'!$H26+'Benchmark Analysis'!$C26=AE$1,'Benchmark Analysis'!$C26*2+'Benchmark Analysis'!$H26=AE$1,'Benchmark Analysis'!$C26*3+'Benchmark Analysis'!$H26=AE$1,'Benchmark Analysis'!$C26*4+'Benchmark Analysis'!$H26=AE$1,'Benchmark Analysis'!$C26*5+'Benchmark Analysis'!$H26=AE$1),'Benchmark Analysis'!$L26*(1+'Benchmark Analysis'!$C$110)^'Cash Flow'!AE$1," ")</f>
        <v xml:space="preserve"> </v>
      </c>
      <c r="AF30" s="8" t="str">
        <f>IF(OR('Benchmark Analysis'!$H26=AF$1,'Benchmark Analysis'!$H26+'Benchmark Analysis'!$C26=AF$1,'Benchmark Analysis'!$C26*2+'Benchmark Analysis'!$H26=AF$1,'Benchmark Analysis'!$C26*3+'Benchmark Analysis'!$H26=AF$1,'Benchmark Analysis'!$C26*4+'Benchmark Analysis'!$H26=AF$1,'Benchmark Analysis'!$C26*5+'Benchmark Analysis'!$H26=AF$1),'Benchmark Analysis'!$L26*(1+'Benchmark Analysis'!$C$110)^'Cash Flow'!AF$1," ")</f>
        <v xml:space="preserve"> </v>
      </c>
      <c r="AG30" s="8" t="str">
        <f>IF(OR('Benchmark Analysis'!$H26=AG$1,'Benchmark Analysis'!$H26+'Benchmark Analysis'!$C26=AG$1,'Benchmark Analysis'!$C26*2+'Benchmark Analysis'!$H26=AG$1,'Benchmark Analysis'!$C26*3+'Benchmark Analysis'!$H26=AG$1,'Benchmark Analysis'!$C26*4+'Benchmark Analysis'!$H26=AG$1,'Benchmark Analysis'!$C26*5+'Benchmark Analysis'!$H26=AG$1),'Benchmark Analysis'!$L26*(1+'Benchmark Analysis'!$C$110)^'Cash Flow'!AG$1," ")</f>
        <v xml:space="preserve"> </v>
      </c>
    </row>
    <row r="31" spans="1:33" ht="22.5" x14ac:dyDescent="0.2">
      <c r="A31" s="80" t="str">
        <f>'Benchmark Analysis'!A27</f>
        <v>7F</v>
      </c>
      <c r="B31" s="66" t="str">
        <f>'Benchmark Analysis'!B27</f>
        <v>Fittings - Kitchen, storage and washroom cabinetry fittings - pre-school - Crown</v>
      </c>
      <c r="C31" s="7"/>
      <c r="D31" s="8" t="str">
        <f>IF(OR('Benchmark Analysis'!$H27=D$1,'Benchmark Analysis'!$H27+'Benchmark Analysis'!$C27=D$1,'Benchmark Analysis'!$C27*2+'Benchmark Analysis'!$H27=D$1,'Benchmark Analysis'!$C27*3+'Benchmark Analysis'!$H27=D$1,'Benchmark Analysis'!$C27*4+'Benchmark Analysis'!$H27=D$1,'Benchmark Analysis'!$C27*5+'Benchmark Analysis'!$H27=D$1),'Benchmark Analysis'!$L27*(1+'Benchmark Analysis'!$C$110)^'Cash Flow'!D$1," ")</f>
        <v xml:space="preserve"> </v>
      </c>
      <c r="E31" s="8" t="str">
        <f>IF(OR('Benchmark Analysis'!$H27=E$1,'Benchmark Analysis'!$H27+'Benchmark Analysis'!$C27=E$1,'Benchmark Analysis'!$C27*2+'Benchmark Analysis'!$H27=E$1,'Benchmark Analysis'!$C27*3+'Benchmark Analysis'!$H27=E$1,'Benchmark Analysis'!$C27*4+'Benchmark Analysis'!$H27=E$1,'Benchmark Analysis'!$C27*5+'Benchmark Analysis'!$H27=E$1),'Benchmark Analysis'!$L27*(1+'Benchmark Analysis'!$C$110)^'Cash Flow'!E$1," ")</f>
        <v xml:space="preserve"> </v>
      </c>
      <c r="F31" s="8" t="str">
        <f>IF(OR('Benchmark Analysis'!$H27=F$1,'Benchmark Analysis'!$H27+'Benchmark Analysis'!$C27=F$1,'Benchmark Analysis'!$C27*2+'Benchmark Analysis'!$H27=F$1,'Benchmark Analysis'!$C27*3+'Benchmark Analysis'!$H27=F$1,'Benchmark Analysis'!$C27*4+'Benchmark Analysis'!$H27=F$1,'Benchmark Analysis'!$C27*5+'Benchmark Analysis'!$H27=F$1),'Benchmark Analysis'!$L27*(1+'Benchmark Analysis'!$C$110)^'Cash Flow'!F$1," ")</f>
        <v xml:space="preserve"> </v>
      </c>
      <c r="G31" s="8" t="str">
        <f>IF(OR('Benchmark Analysis'!$H27=G$1,'Benchmark Analysis'!$H27+'Benchmark Analysis'!$C27=G$1,'Benchmark Analysis'!$C27*2+'Benchmark Analysis'!$H27=G$1,'Benchmark Analysis'!$C27*3+'Benchmark Analysis'!$H27=G$1,'Benchmark Analysis'!$C27*4+'Benchmark Analysis'!$H27=G$1,'Benchmark Analysis'!$C27*5+'Benchmark Analysis'!$H27=G$1),'Benchmark Analysis'!$L27*(1+'Benchmark Analysis'!$C$110)^'Cash Flow'!G$1," ")</f>
        <v xml:space="preserve"> </v>
      </c>
      <c r="H31" s="8" t="str">
        <f>IF(OR('Benchmark Analysis'!$H27=H$1,'Benchmark Analysis'!$H27+'Benchmark Analysis'!$C27=H$1,'Benchmark Analysis'!$C27*2+'Benchmark Analysis'!$H27=H$1,'Benchmark Analysis'!$C27*3+'Benchmark Analysis'!$H27=H$1,'Benchmark Analysis'!$C27*4+'Benchmark Analysis'!$H27=H$1,'Benchmark Analysis'!$C27*5+'Benchmark Analysis'!$H27=H$1),'Benchmark Analysis'!$L27*(1+'Benchmark Analysis'!$C$110)^'Cash Flow'!H$1," ")</f>
        <v xml:space="preserve"> </v>
      </c>
      <c r="I31" s="8" t="str">
        <f>IF(OR('Benchmark Analysis'!$H27=I$1,'Benchmark Analysis'!$H27+'Benchmark Analysis'!$C27=I$1,'Benchmark Analysis'!$C27*2+'Benchmark Analysis'!$H27=I$1,'Benchmark Analysis'!$C27*3+'Benchmark Analysis'!$H27=I$1,'Benchmark Analysis'!$C27*4+'Benchmark Analysis'!$H27=I$1,'Benchmark Analysis'!$C27*5+'Benchmark Analysis'!$H27=I$1),'Benchmark Analysis'!$L27*(1+'Benchmark Analysis'!$C$110)^'Cash Flow'!I$1," ")</f>
        <v xml:space="preserve"> </v>
      </c>
      <c r="J31" s="8" t="str">
        <f>IF(OR('Benchmark Analysis'!$H27=J$1,'Benchmark Analysis'!$H27+'Benchmark Analysis'!$C27=J$1,'Benchmark Analysis'!$C27*2+'Benchmark Analysis'!$H27=J$1,'Benchmark Analysis'!$C27*3+'Benchmark Analysis'!$H27=J$1,'Benchmark Analysis'!$C27*4+'Benchmark Analysis'!$H27=J$1,'Benchmark Analysis'!$C27*5+'Benchmark Analysis'!$H27=J$1),'Benchmark Analysis'!$L27*(1+'Benchmark Analysis'!$C$110)^'Cash Flow'!J$1," ")</f>
        <v xml:space="preserve"> </v>
      </c>
      <c r="K31" s="8" t="str">
        <f>IF(OR('Benchmark Analysis'!$H27=K$1,'Benchmark Analysis'!$H27+'Benchmark Analysis'!$C27=K$1,'Benchmark Analysis'!$C27*2+'Benchmark Analysis'!$H27=K$1,'Benchmark Analysis'!$C27*3+'Benchmark Analysis'!$H27=K$1,'Benchmark Analysis'!$C27*4+'Benchmark Analysis'!$H27=K$1,'Benchmark Analysis'!$C27*5+'Benchmark Analysis'!$H27=K$1),'Benchmark Analysis'!$L27*(1+'Benchmark Analysis'!$C$110)^'Cash Flow'!K$1," ")</f>
        <v xml:space="preserve"> </v>
      </c>
      <c r="L31" s="8" t="str">
        <f>IF(OR('Benchmark Analysis'!$H27=L$1,'Benchmark Analysis'!$H27+'Benchmark Analysis'!$C27=L$1,'Benchmark Analysis'!$C27*2+'Benchmark Analysis'!$H27=L$1,'Benchmark Analysis'!$C27*3+'Benchmark Analysis'!$H27=L$1,'Benchmark Analysis'!$C27*4+'Benchmark Analysis'!$H27=L$1,'Benchmark Analysis'!$C27*5+'Benchmark Analysis'!$H27=L$1),'Benchmark Analysis'!$L27*(1+'Benchmark Analysis'!$C$110)^'Cash Flow'!L$1," ")</f>
        <v xml:space="preserve"> </v>
      </c>
      <c r="M31" s="8" t="str">
        <f>IF(OR('Benchmark Analysis'!$H27=M$1,'Benchmark Analysis'!$H27+'Benchmark Analysis'!$C27=M$1,'Benchmark Analysis'!$C27*2+'Benchmark Analysis'!$H27=M$1,'Benchmark Analysis'!$C27*3+'Benchmark Analysis'!$H27=M$1,'Benchmark Analysis'!$C27*4+'Benchmark Analysis'!$H27=M$1,'Benchmark Analysis'!$C27*5+'Benchmark Analysis'!$H27=M$1),'Benchmark Analysis'!$L27*(1+'Benchmark Analysis'!$C$110)^'Cash Flow'!M$1," ")</f>
        <v xml:space="preserve"> </v>
      </c>
      <c r="N31" s="8" t="str">
        <f>IF(OR('Benchmark Analysis'!$H27=N$1,'Benchmark Analysis'!$H27+'Benchmark Analysis'!$C27=N$1,'Benchmark Analysis'!$C27*2+'Benchmark Analysis'!$H27=N$1,'Benchmark Analysis'!$C27*3+'Benchmark Analysis'!$H27=N$1,'Benchmark Analysis'!$C27*4+'Benchmark Analysis'!$H27=N$1,'Benchmark Analysis'!$C27*5+'Benchmark Analysis'!$H27=N$1),'Benchmark Analysis'!$L27*(1+'Benchmark Analysis'!$C$110)^'Cash Flow'!N$1," ")</f>
        <v xml:space="preserve"> </v>
      </c>
      <c r="O31" s="8" t="str">
        <f>IF(OR('Benchmark Analysis'!$H27=O$1,'Benchmark Analysis'!$H27+'Benchmark Analysis'!$C27=O$1,'Benchmark Analysis'!$C27*2+'Benchmark Analysis'!$H27=O$1,'Benchmark Analysis'!$C27*3+'Benchmark Analysis'!$H27=O$1,'Benchmark Analysis'!$C27*4+'Benchmark Analysis'!$H27=O$1,'Benchmark Analysis'!$C27*5+'Benchmark Analysis'!$H27=O$1),'Benchmark Analysis'!$L27*(1+'Benchmark Analysis'!$C$110)^'Cash Flow'!O$1," ")</f>
        <v xml:space="preserve"> </v>
      </c>
      <c r="P31" s="8" t="str">
        <f>IF(OR('Benchmark Analysis'!$H27=P$1,'Benchmark Analysis'!$H27+'Benchmark Analysis'!$C27=P$1,'Benchmark Analysis'!$C27*2+'Benchmark Analysis'!$H27=P$1,'Benchmark Analysis'!$C27*3+'Benchmark Analysis'!$H27=P$1,'Benchmark Analysis'!$C27*4+'Benchmark Analysis'!$H27=P$1,'Benchmark Analysis'!$C27*5+'Benchmark Analysis'!$H27=P$1),'Benchmark Analysis'!$L27*(1+'Benchmark Analysis'!$C$110)^'Cash Flow'!P$1," ")</f>
        <v xml:space="preserve"> </v>
      </c>
      <c r="Q31" s="8" t="str">
        <f>IF(OR('Benchmark Analysis'!$H27=Q$1,'Benchmark Analysis'!$H27+'Benchmark Analysis'!$C27=Q$1,'Benchmark Analysis'!$C27*2+'Benchmark Analysis'!$H27=Q$1,'Benchmark Analysis'!$C27*3+'Benchmark Analysis'!$H27=Q$1,'Benchmark Analysis'!$C27*4+'Benchmark Analysis'!$H27=Q$1,'Benchmark Analysis'!$C27*5+'Benchmark Analysis'!$H27=Q$1),'Benchmark Analysis'!$L27*(1+'Benchmark Analysis'!$C$110)^'Cash Flow'!Q$1," ")</f>
        <v xml:space="preserve"> </v>
      </c>
      <c r="R31" s="8" t="str">
        <f>IF(OR('Benchmark Analysis'!$H27=R$1,'Benchmark Analysis'!$H27+'Benchmark Analysis'!$C27=R$1,'Benchmark Analysis'!$C27*2+'Benchmark Analysis'!$H27=R$1,'Benchmark Analysis'!$C27*3+'Benchmark Analysis'!$H27=R$1,'Benchmark Analysis'!$C27*4+'Benchmark Analysis'!$H27=R$1,'Benchmark Analysis'!$C27*5+'Benchmark Analysis'!$H27=R$1),'Benchmark Analysis'!$L27*(1+'Benchmark Analysis'!$C$110)^'Cash Flow'!R$1," ")</f>
        <v xml:space="preserve"> </v>
      </c>
      <c r="S31" s="8" t="str">
        <f>IF(OR('Benchmark Analysis'!$H27=S$1,'Benchmark Analysis'!$H27+'Benchmark Analysis'!$C27=S$1,'Benchmark Analysis'!$C27*2+'Benchmark Analysis'!$H27=S$1,'Benchmark Analysis'!$C27*3+'Benchmark Analysis'!$H27=S$1,'Benchmark Analysis'!$C27*4+'Benchmark Analysis'!$H27=S$1,'Benchmark Analysis'!$C27*5+'Benchmark Analysis'!$H27=S$1),'Benchmark Analysis'!$L27*(1+'Benchmark Analysis'!$C$110)^'Cash Flow'!S$1," ")</f>
        <v xml:space="preserve"> </v>
      </c>
      <c r="T31" s="8" t="str">
        <f>IF(OR('Benchmark Analysis'!$H27=T$1,'Benchmark Analysis'!$H27+'Benchmark Analysis'!$C27=T$1,'Benchmark Analysis'!$C27*2+'Benchmark Analysis'!$H27=T$1,'Benchmark Analysis'!$C27*3+'Benchmark Analysis'!$H27=T$1,'Benchmark Analysis'!$C27*4+'Benchmark Analysis'!$H27=T$1,'Benchmark Analysis'!$C27*5+'Benchmark Analysis'!$H27=T$1),'Benchmark Analysis'!$L27*(1+'Benchmark Analysis'!$C$110)^'Cash Flow'!T$1," ")</f>
        <v xml:space="preserve"> </v>
      </c>
      <c r="U31" s="8">
        <f>IF(OR('Benchmark Analysis'!$H27=U$1,'Benchmark Analysis'!$H27+'Benchmark Analysis'!$C27=U$1,'Benchmark Analysis'!$C27*2+'Benchmark Analysis'!$H27=U$1,'Benchmark Analysis'!$C27*3+'Benchmark Analysis'!$H27=U$1,'Benchmark Analysis'!$C27*4+'Benchmark Analysis'!$H27=U$1,'Benchmark Analysis'!$C27*5+'Benchmark Analysis'!$H27=U$1),'Benchmark Analysis'!$L27*(1+'Benchmark Analysis'!$C$110)^'Cash Flow'!U$1," ")</f>
        <v>17138.954970915274</v>
      </c>
      <c r="V31" s="8" t="str">
        <f>IF(OR('Benchmark Analysis'!$H27=V$1,'Benchmark Analysis'!$H27+'Benchmark Analysis'!$C27=V$1,'Benchmark Analysis'!$C27*2+'Benchmark Analysis'!$H27=V$1,'Benchmark Analysis'!$C27*3+'Benchmark Analysis'!$H27=V$1,'Benchmark Analysis'!$C27*4+'Benchmark Analysis'!$H27=V$1,'Benchmark Analysis'!$C27*5+'Benchmark Analysis'!$H27=V$1),'Benchmark Analysis'!$L27*(1+'Benchmark Analysis'!$C$110)^'Cash Flow'!V$1," ")</f>
        <v xml:space="preserve"> </v>
      </c>
      <c r="W31" s="8" t="str">
        <f>IF(OR('Benchmark Analysis'!$H27=W$1,'Benchmark Analysis'!$H27+'Benchmark Analysis'!$C27=W$1,'Benchmark Analysis'!$C27*2+'Benchmark Analysis'!$H27=W$1,'Benchmark Analysis'!$C27*3+'Benchmark Analysis'!$H27=W$1,'Benchmark Analysis'!$C27*4+'Benchmark Analysis'!$H27=W$1,'Benchmark Analysis'!$C27*5+'Benchmark Analysis'!$H27=W$1),'Benchmark Analysis'!$L27*(1+'Benchmark Analysis'!$C$110)^'Cash Flow'!W$1," ")</f>
        <v xml:space="preserve"> </v>
      </c>
      <c r="X31" s="8" t="str">
        <f>IF(OR('Benchmark Analysis'!$H27=X$1,'Benchmark Analysis'!$H27+'Benchmark Analysis'!$C27=X$1,'Benchmark Analysis'!$C27*2+'Benchmark Analysis'!$H27=X$1,'Benchmark Analysis'!$C27*3+'Benchmark Analysis'!$H27=X$1,'Benchmark Analysis'!$C27*4+'Benchmark Analysis'!$H27=X$1,'Benchmark Analysis'!$C27*5+'Benchmark Analysis'!$H27=X$1),'Benchmark Analysis'!$L27*(1+'Benchmark Analysis'!$C$110)^'Cash Flow'!X$1," ")</f>
        <v xml:space="preserve"> </v>
      </c>
      <c r="Y31" s="8" t="str">
        <f>IF(OR('Benchmark Analysis'!$H27=Y$1,'Benchmark Analysis'!$H27+'Benchmark Analysis'!$C27=Y$1,'Benchmark Analysis'!$C27*2+'Benchmark Analysis'!$H27=Y$1,'Benchmark Analysis'!$C27*3+'Benchmark Analysis'!$H27=Y$1,'Benchmark Analysis'!$C27*4+'Benchmark Analysis'!$H27=Y$1,'Benchmark Analysis'!$C27*5+'Benchmark Analysis'!$H27=Y$1),'Benchmark Analysis'!$L27*(1+'Benchmark Analysis'!$C$110)^'Cash Flow'!Y$1," ")</f>
        <v xml:space="preserve"> </v>
      </c>
      <c r="Z31" s="8" t="str">
        <f>IF(OR('Benchmark Analysis'!$H27=Z$1,'Benchmark Analysis'!$H27+'Benchmark Analysis'!$C27=Z$1,'Benchmark Analysis'!$C27*2+'Benchmark Analysis'!$H27=Z$1,'Benchmark Analysis'!$C27*3+'Benchmark Analysis'!$H27=Z$1,'Benchmark Analysis'!$C27*4+'Benchmark Analysis'!$H27=Z$1,'Benchmark Analysis'!$C27*5+'Benchmark Analysis'!$H27=Z$1),'Benchmark Analysis'!$L27*(1+'Benchmark Analysis'!$C$110)^'Cash Flow'!Z$1," ")</f>
        <v xml:space="preserve"> </v>
      </c>
      <c r="AA31" s="8" t="str">
        <f>IF(OR('Benchmark Analysis'!$H27=AA$1,'Benchmark Analysis'!$H27+'Benchmark Analysis'!$C27=AA$1,'Benchmark Analysis'!$C27*2+'Benchmark Analysis'!$H27=AA$1,'Benchmark Analysis'!$C27*3+'Benchmark Analysis'!$H27=AA$1,'Benchmark Analysis'!$C27*4+'Benchmark Analysis'!$H27=AA$1,'Benchmark Analysis'!$C27*5+'Benchmark Analysis'!$H27=AA$1),'Benchmark Analysis'!$L27*(1+'Benchmark Analysis'!$C$110)^'Cash Flow'!AA$1," ")</f>
        <v xml:space="preserve"> </v>
      </c>
      <c r="AB31" s="8" t="str">
        <f>IF(OR('Benchmark Analysis'!$H27=AB$1,'Benchmark Analysis'!$H27+'Benchmark Analysis'!$C27=AB$1,'Benchmark Analysis'!$C27*2+'Benchmark Analysis'!$H27=AB$1,'Benchmark Analysis'!$C27*3+'Benchmark Analysis'!$H27=AB$1,'Benchmark Analysis'!$C27*4+'Benchmark Analysis'!$H27=AB$1,'Benchmark Analysis'!$C27*5+'Benchmark Analysis'!$H27=AB$1),'Benchmark Analysis'!$L27*(1+'Benchmark Analysis'!$C$110)^'Cash Flow'!AB$1," ")</f>
        <v xml:space="preserve"> </v>
      </c>
      <c r="AC31" s="8" t="str">
        <f>IF(OR('Benchmark Analysis'!$H27=AC$1,'Benchmark Analysis'!$H27+'Benchmark Analysis'!$C27=AC$1,'Benchmark Analysis'!$C27*2+'Benchmark Analysis'!$H27=AC$1,'Benchmark Analysis'!$C27*3+'Benchmark Analysis'!$H27=AC$1,'Benchmark Analysis'!$C27*4+'Benchmark Analysis'!$H27=AC$1,'Benchmark Analysis'!$C27*5+'Benchmark Analysis'!$H27=AC$1),'Benchmark Analysis'!$L27*(1+'Benchmark Analysis'!$C$110)^'Cash Flow'!AC$1," ")</f>
        <v xml:space="preserve"> </v>
      </c>
      <c r="AD31" s="8" t="str">
        <f>IF(OR('Benchmark Analysis'!$H27=AD$1,'Benchmark Analysis'!$H27+'Benchmark Analysis'!$C27=AD$1,'Benchmark Analysis'!$C27*2+'Benchmark Analysis'!$H27=AD$1,'Benchmark Analysis'!$C27*3+'Benchmark Analysis'!$H27=AD$1,'Benchmark Analysis'!$C27*4+'Benchmark Analysis'!$H27=AD$1,'Benchmark Analysis'!$C27*5+'Benchmark Analysis'!$H27=AD$1),'Benchmark Analysis'!$L27*(1+'Benchmark Analysis'!$C$110)^'Cash Flow'!AD$1," ")</f>
        <v xml:space="preserve"> </v>
      </c>
      <c r="AE31" s="8" t="str">
        <f>IF(OR('Benchmark Analysis'!$H27=AE$1,'Benchmark Analysis'!$H27+'Benchmark Analysis'!$C27=AE$1,'Benchmark Analysis'!$C27*2+'Benchmark Analysis'!$H27=AE$1,'Benchmark Analysis'!$C27*3+'Benchmark Analysis'!$H27=AE$1,'Benchmark Analysis'!$C27*4+'Benchmark Analysis'!$H27=AE$1,'Benchmark Analysis'!$C27*5+'Benchmark Analysis'!$H27=AE$1),'Benchmark Analysis'!$L27*(1+'Benchmark Analysis'!$C$110)^'Cash Flow'!AE$1," ")</f>
        <v xml:space="preserve"> </v>
      </c>
      <c r="AF31" s="8" t="str">
        <f>IF(OR('Benchmark Analysis'!$H27=AF$1,'Benchmark Analysis'!$H27+'Benchmark Analysis'!$C27=AF$1,'Benchmark Analysis'!$C27*2+'Benchmark Analysis'!$H27=AF$1,'Benchmark Analysis'!$C27*3+'Benchmark Analysis'!$H27=AF$1,'Benchmark Analysis'!$C27*4+'Benchmark Analysis'!$H27=AF$1,'Benchmark Analysis'!$C27*5+'Benchmark Analysis'!$H27=AF$1),'Benchmark Analysis'!$L27*(1+'Benchmark Analysis'!$C$110)^'Cash Flow'!AF$1," ")</f>
        <v xml:space="preserve"> </v>
      </c>
      <c r="AG31" s="8" t="str">
        <f>IF(OR('Benchmark Analysis'!$H27=AG$1,'Benchmark Analysis'!$H27+'Benchmark Analysis'!$C27=AG$1,'Benchmark Analysis'!$C27*2+'Benchmark Analysis'!$H27=AG$1,'Benchmark Analysis'!$C27*3+'Benchmark Analysis'!$H27=AG$1,'Benchmark Analysis'!$C27*4+'Benchmark Analysis'!$H27=AG$1,'Benchmark Analysis'!$C27*5+'Benchmark Analysis'!$H27=AG$1),'Benchmark Analysis'!$L27*(1+'Benchmark Analysis'!$C$110)^'Cash Flow'!AG$1," ")</f>
        <v xml:space="preserve"> </v>
      </c>
    </row>
    <row r="32" spans="1:33" ht="22.5" x14ac:dyDescent="0.2">
      <c r="A32" s="80" t="str">
        <f>'Benchmark Analysis'!A28</f>
        <v>7G</v>
      </c>
      <c r="B32" s="66" t="str">
        <f>'Benchmark Analysis'!B28</f>
        <v>Fittings - Kitchen, storage and washroom cabinetry fittings - pre-school - Tom Thumb</v>
      </c>
      <c r="C32" s="7"/>
      <c r="D32" s="8" t="str">
        <f>IF(OR('Benchmark Analysis'!$H28=D$1,'Benchmark Analysis'!$H28+'Benchmark Analysis'!$C28=D$1,'Benchmark Analysis'!$C28*2+'Benchmark Analysis'!$H28=D$1,'Benchmark Analysis'!$C28*3+'Benchmark Analysis'!$H28=D$1,'Benchmark Analysis'!$C28*4+'Benchmark Analysis'!$H28=D$1,'Benchmark Analysis'!$C28*5+'Benchmark Analysis'!$H28=D$1),'Benchmark Analysis'!$L28*(1+'Benchmark Analysis'!$C$110)^'Cash Flow'!D$1," ")</f>
        <v xml:space="preserve"> </v>
      </c>
      <c r="E32" s="8" t="str">
        <f>IF(OR('Benchmark Analysis'!$H28=E$1,'Benchmark Analysis'!$H28+'Benchmark Analysis'!$C28=E$1,'Benchmark Analysis'!$C28*2+'Benchmark Analysis'!$H28=E$1,'Benchmark Analysis'!$C28*3+'Benchmark Analysis'!$H28=E$1,'Benchmark Analysis'!$C28*4+'Benchmark Analysis'!$H28=E$1,'Benchmark Analysis'!$C28*5+'Benchmark Analysis'!$H28=E$1),'Benchmark Analysis'!$L28*(1+'Benchmark Analysis'!$C$110)^'Cash Flow'!E$1," ")</f>
        <v xml:space="preserve"> </v>
      </c>
      <c r="F32" s="8" t="str">
        <f>IF(OR('Benchmark Analysis'!$H28=F$1,'Benchmark Analysis'!$H28+'Benchmark Analysis'!$C28=F$1,'Benchmark Analysis'!$C28*2+'Benchmark Analysis'!$H28=F$1,'Benchmark Analysis'!$C28*3+'Benchmark Analysis'!$H28=F$1,'Benchmark Analysis'!$C28*4+'Benchmark Analysis'!$H28=F$1,'Benchmark Analysis'!$C28*5+'Benchmark Analysis'!$H28=F$1),'Benchmark Analysis'!$L28*(1+'Benchmark Analysis'!$C$110)^'Cash Flow'!F$1," ")</f>
        <v xml:space="preserve"> </v>
      </c>
      <c r="G32" s="8" t="str">
        <f>IF(OR('Benchmark Analysis'!$H28=G$1,'Benchmark Analysis'!$H28+'Benchmark Analysis'!$C28=G$1,'Benchmark Analysis'!$C28*2+'Benchmark Analysis'!$H28=G$1,'Benchmark Analysis'!$C28*3+'Benchmark Analysis'!$H28=G$1,'Benchmark Analysis'!$C28*4+'Benchmark Analysis'!$H28=G$1,'Benchmark Analysis'!$C28*5+'Benchmark Analysis'!$H28=G$1),'Benchmark Analysis'!$L28*(1+'Benchmark Analysis'!$C$110)^'Cash Flow'!G$1," ")</f>
        <v xml:space="preserve"> </v>
      </c>
      <c r="H32" s="8" t="str">
        <f>IF(OR('Benchmark Analysis'!$H28=H$1,'Benchmark Analysis'!$H28+'Benchmark Analysis'!$C28=H$1,'Benchmark Analysis'!$C28*2+'Benchmark Analysis'!$H28=H$1,'Benchmark Analysis'!$C28*3+'Benchmark Analysis'!$H28=H$1,'Benchmark Analysis'!$C28*4+'Benchmark Analysis'!$H28=H$1,'Benchmark Analysis'!$C28*5+'Benchmark Analysis'!$H28=H$1),'Benchmark Analysis'!$L28*(1+'Benchmark Analysis'!$C$110)^'Cash Flow'!H$1," ")</f>
        <v xml:space="preserve"> </v>
      </c>
      <c r="I32" s="8" t="str">
        <f>IF(OR('Benchmark Analysis'!$H28=I$1,'Benchmark Analysis'!$H28+'Benchmark Analysis'!$C28=I$1,'Benchmark Analysis'!$C28*2+'Benchmark Analysis'!$H28=I$1,'Benchmark Analysis'!$C28*3+'Benchmark Analysis'!$H28=I$1,'Benchmark Analysis'!$C28*4+'Benchmark Analysis'!$H28=I$1,'Benchmark Analysis'!$C28*5+'Benchmark Analysis'!$H28=I$1),'Benchmark Analysis'!$L28*(1+'Benchmark Analysis'!$C$110)^'Cash Flow'!I$1," ")</f>
        <v xml:space="preserve"> </v>
      </c>
      <c r="J32" s="8" t="str">
        <f>IF(OR('Benchmark Analysis'!$H28=J$1,'Benchmark Analysis'!$H28+'Benchmark Analysis'!$C28=J$1,'Benchmark Analysis'!$C28*2+'Benchmark Analysis'!$H28=J$1,'Benchmark Analysis'!$C28*3+'Benchmark Analysis'!$H28=J$1,'Benchmark Analysis'!$C28*4+'Benchmark Analysis'!$H28=J$1,'Benchmark Analysis'!$C28*5+'Benchmark Analysis'!$H28=J$1),'Benchmark Analysis'!$L28*(1+'Benchmark Analysis'!$C$110)^'Cash Flow'!J$1," ")</f>
        <v xml:space="preserve"> </v>
      </c>
      <c r="K32" s="8" t="str">
        <f>IF(OR('Benchmark Analysis'!$H28=K$1,'Benchmark Analysis'!$H28+'Benchmark Analysis'!$C28=K$1,'Benchmark Analysis'!$C28*2+'Benchmark Analysis'!$H28=K$1,'Benchmark Analysis'!$C28*3+'Benchmark Analysis'!$H28=K$1,'Benchmark Analysis'!$C28*4+'Benchmark Analysis'!$H28=K$1,'Benchmark Analysis'!$C28*5+'Benchmark Analysis'!$H28=K$1),'Benchmark Analysis'!$L28*(1+'Benchmark Analysis'!$C$110)^'Cash Flow'!K$1," ")</f>
        <v xml:space="preserve"> </v>
      </c>
      <c r="L32" s="8" t="str">
        <f>IF(OR('Benchmark Analysis'!$H28=L$1,'Benchmark Analysis'!$H28+'Benchmark Analysis'!$C28=L$1,'Benchmark Analysis'!$C28*2+'Benchmark Analysis'!$H28=L$1,'Benchmark Analysis'!$C28*3+'Benchmark Analysis'!$H28=L$1,'Benchmark Analysis'!$C28*4+'Benchmark Analysis'!$H28=L$1,'Benchmark Analysis'!$C28*5+'Benchmark Analysis'!$H28=L$1),'Benchmark Analysis'!$L28*(1+'Benchmark Analysis'!$C$110)^'Cash Flow'!L$1," ")</f>
        <v xml:space="preserve"> </v>
      </c>
      <c r="M32" s="8" t="str">
        <f>IF(OR('Benchmark Analysis'!$H28=M$1,'Benchmark Analysis'!$H28+'Benchmark Analysis'!$C28=M$1,'Benchmark Analysis'!$C28*2+'Benchmark Analysis'!$H28=M$1,'Benchmark Analysis'!$C28*3+'Benchmark Analysis'!$H28=M$1,'Benchmark Analysis'!$C28*4+'Benchmark Analysis'!$H28=M$1,'Benchmark Analysis'!$C28*5+'Benchmark Analysis'!$H28=M$1),'Benchmark Analysis'!$L28*(1+'Benchmark Analysis'!$C$110)^'Cash Flow'!M$1," ")</f>
        <v xml:space="preserve"> </v>
      </c>
      <c r="N32" s="8" t="str">
        <f>IF(OR('Benchmark Analysis'!$H28=N$1,'Benchmark Analysis'!$H28+'Benchmark Analysis'!$C28=N$1,'Benchmark Analysis'!$C28*2+'Benchmark Analysis'!$H28=N$1,'Benchmark Analysis'!$C28*3+'Benchmark Analysis'!$H28=N$1,'Benchmark Analysis'!$C28*4+'Benchmark Analysis'!$H28=N$1,'Benchmark Analysis'!$C28*5+'Benchmark Analysis'!$H28=N$1),'Benchmark Analysis'!$L28*(1+'Benchmark Analysis'!$C$110)^'Cash Flow'!N$1," ")</f>
        <v xml:space="preserve"> </v>
      </c>
      <c r="O32" s="8" t="str">
        <f>IF(OR('Benchmark Analysis'!$H28=O$1,'Benchmark Analysis'!$H28+'Benchmark Analysis'!$C28=O$1,'Benchmark Analysis'!$C28*2+'Benchmark Analysis'!$H28=O$1,'Benchmark Analysis'!$C28*3+'Benchmark Analysis'!$H28=O$1,'Benchmark Analysis'!$C28*4+'Benchmark Analysis'!$H28=O$1,'Benchmark Analysis'!$C28*5+'Benchmark Analysis'!$H28=O$1),'Benchmark Analysis'!$L28*(1+'Benchmark Analysis'!$C$110)^'Cash Flow'!O$1," ")</f>
        <v xml:space="preserve"> </v>
      </c>
      <c r="P32" s="8" t="str">
        <f>IF(OR('Benchmark Analysis'!$H28=P$1,'Benchmark Analysis'!$H28+'Benchmark Analysis'!$C28=P$1,'Benchmark Analysis'!$C28*2+'Benchmark Analysis'!$H28=P$1,'Benchmark Analysis'!$C28*3+'Benchmark Analysis'!$H28=P$1,'Benchmark Analysis'!$C28*4+'Benchmark Analysis'!$H28=P$1,'Benchmark Analysis'!$C28*5+'Benchmark Analysis'!$H28=P$1),'Benchmark Analysis'!$L28*(1+'Benchmark Analysis'!$C$110)^'Cash Flow'!P$1," ")</f>
        <v xml:space="preserve"> </v>
      </c>
      <c r="Q32" s="8" t="str">
        <f>IF(OR('Benchmark Analysis'!$H28=Q$1,'Benchmark Analysis'!$H28+'Benchmark Analysis'!$C28=Q$1,'Benchmark Analysis'!$C28*2+'Benchmark Analysis'!$H28=Q$1,'Benchmark Analysis'!$C28*3+'Benchmark Analysis'!$H28=Q$1,'Benchmark Analysis'!$C28*4+'Benchmark Analysis'!$H28=Q$1,'Benchmark Analysis'!$C28*5+'Benchmark Analysis'!$H28=Q$1),'Benchmark Analysis'!$L28*(1+'Benchmark Analysis'!$C$110)^'Cash Flow'!Q$1," ")</f>
        <v xml:space="preserve"> </v>
      </c>
      <c r="R32" s="8" t="str">
        <f>IF(OR('Benchmark Analysis'!$H28=R$1,'Benchmark Analysis'!$H28+'Benchmark Analysis'!$C28=R$1,'Benchmark Analysis'!$C28*2+'Benchmark Analysis'!$H28=R$1,'Benchmark Analysis'!$C28*3+'Benchmark Analysis'!$H28=R$1,'Benchmark Analysis'!$C28*4+'Benchmark Analysis'!$H28=R$1,'Benchmark Analysis'!$C28*5+'Benchmark Analysis'!$H28=R$1),'Benchmark Analysis'!$L28*(1+'Benchmark Analysis'!$C$110)^'Cash Flow'!R$1," ")</f>
        <v xml:space="preserve"> </v>
      </c>
      <c r="S32" s="8" t="str">
        <f>IF(OR('Benchmark Analysis'!$H28=S$1,'Benchmark Analysis'!$H28+'Benchmark Analysis'!$C28=S$1,'Benchmark Analysis'!$C28*2+'Benchmark Analysis'!$H28=S$1,'Benchmark Analysis'!$C28*3+'Benchmark Analysis'!$H28=S$1,'Benchmark Analysis'!$C28*4+'Benchmark Analysis'!$H28=S$1,'Benchmark Analysis'!$C28*5+'Benchmark Analysis'!$H28=S$1),'Benchmark Analysis'!$L28*(1+'Benchmark Analysis'!$C$110)^'Cash Flow'!S$1," ")</f>
        <v xml:space="preserve"> </v>
      </c>
      <c r="T32" s="8" t="str">
        <f>IF(OR('Benchmark Analysis'!$H28=T$1,'Benchmark Analysis'!$H28+'Benchmark Analysis'!$C28=T$1,'Benchmark Analysis'!$C28*2+'Benchmark Analysis'!$H28=T$1,'Benchmark Analysis'!$C28*3+'Benchmark Analysis'!$H28=T$1,'Benchmark Analysis'!$C28*4+'Benchmark Analysis'!$H28=T$1,'Benchmark Analysis'!$C28*5+'Benchmark Analysis'!$H28=T$1),'Benchmark Analysis'!$L28*(1+'Benchmark Analysis'!$C$110)^'Cash Flow'!T$1," ")</f>
        <v xml:space="preserve"> </v>
      </c>
      <c r="U32" s="8" t="str">
        <f>IF(OR('Benchmark Analysis'!$H28=U$1,'Benchmark Analysis'!$H28+'Benchmark Analysis'!$C28=U$1,'Benchmark Analysis'!$C28*2+'Benchmark Analysis'!$H28=U$1,'Benchmark Analysis'!$C28*3+'Benchmark Analysis'!$H28=U$1,'Benchmark Analysis'!$C28*4+'Benchmark Analysis'!$H28=U$1,'Benchmark Analysis'!$C28*5+'Benchmark Analysis'!$H28=U$1),'Benchmark Analysis'!$L28*(1+'Benchmark Analysis'!$C$110)^'Cash Flow'!U$1," ")</f>
        <v xml:space="preserve"> </v>
      </c>
      <c r="V32" s="8" t="str">
        <f>IF(OR('Benchmark Analysis'!$H28=V$1,'Benchmark Analysis'!$H28+'Benchmark Analysis'!$C28=V$1,'Benchmark Analysis'!$C28*2+'Benchmark Analysis'!$H28=V$1,'Benchmark Analysis'!$C28*3+'Benchmark Analysis'!$H28=V$1,'Benchmark Analysis'!$C28*4+'Benchmark Analysis'!$H28=V$1,'Benchmark Analysis'!$C28*5+'Benchmark Analysis'!$H28=V$1),'Benchmark Analysis'!$L28*(1+'Benchmark Analysis'!$C$110)^'Cash Flow'!V$1," ")</f>
        <v xml:space="preserve"> </v>
      </c>
      <c r="W32" s="8" t="str">
        <f>IF(OR('Benchmark Analysis'!$H28=W$1,'Benchmark Analysis'!$H28+'Benchmark Analysis'!$C28=W$1,'Benchmark Analysis'!$C28*2+'Benchmark Analysis'!$H28=W$1,'Benchmark Analysis'!$C28*3+'Benchmark Analysis'!$H28=W$1,'Benchmark Analysis'!$C28*4+'Benchmark Analysis'!$H28=W$1,'Benchmark Analysis'!$C28*5+'Benchmark Analysis'!$H28=W$1),'Benchmark Analysis'!$L28*(1+'Benchmark Analysis'!$C$110)^'Cash Flow'!W$1," ")</f>
        <v xml:space="preserve"> </v>
      </c>
      <c r="X32" s="8" t="str">
        <f>IF(OR('Benchmark Analysis'!$H28=X$1,'Benchmark Analysis'!$H28+'Benchmark Analysis'!$C28=X$1,'Benchmark Analysis'!$C28*2+'Benchmark Analysis'!$H28=X$1,'Benchmark Analysis'!$C28*3+'Benchmark Analysis'!$H28=X$1,'Benchmark Analysis'!$C28*4+'Benchmark Analysis'!$H28=X$1,'Benchmark Analysis'!$C28*5+'Benchmark Analysis'!$H28=X$1),'Benchmark Analysis'!$L28*(1+'Benchmark Analysis'!$C$110)^'Cash Flow'!X$1," ")</f>
        <v xml:space="preserve"> </v>
      </c>
      <c r="Y32" s="8" t="str">
        <f>IF(OR('Benchmark Analysis'!$H28=Y$1,'Benchmark Analysis'!$H28+'Benchmark Analysis'!$C28=Y$1,'Benchmark Analysis'!$C28*2+'Benchmark Analysis'!$H28=Y$1,'Benchmark Analysis'!$C28*3+'Benchmark Analysis'!$H28=Y$1,'Benchmark Analysis'!$C28*4+'Benchmark Analysis'!$H28=Y$1,'Benchmark Analysis'!$C28*5+'Benchmark Analysis'!$H28=Y$1),'Benchmark Analysis'!$L28*(1+'Benchmark Analysis'!$C$110)^'Cash Flow'!Y$1," ")</f>
        <v xml:space="preserve"> </v>
      </c>
      <c r="Z32" s="8">
        <f>IF(OR('Benchmark Analysis'!$H28=Z$1,'Benchmark Analysis'!$H28+'Benchmark Analysis'!$C28=Z$1,'Benchmark Analysis'!$C28*2+'Benchmark Analysis'!$H28=Z$1,'Benchmark Analysis'!$C28*3+'Benchmark Analysis'!$H28=Z$1,'Benchmark Analysis'!$C28*4+'Benchmark Analysis'!$H28=Z$1,'Benchmark Analysis'!$C28*5+'Benchmark Analysis'!$H28=Z$1),'Benchmark Analysis'!$L28*(1+'Benchmark Analysis'!$C$110)^'Cash Flow'!Z$1," ")</f>
        <v>31537.98528382794</v>
      </c>
      <c r="AA32" s="8" t="str">
        <f>IF(OR('Benchmark Analysis'!$H28=AA$1,'Benchmark Analysis'!$H28+'Benchmark Analysis'!$C28=AA$1,'Benchmark Analysis'!$C28*2+'Benchmark Analysis'!$H28=AA$1,'Benchmark Analysis'!$C28*3+'Benchmark Analysis'!$H28=AA$1,'Benchmark Analysis'!$C28*4+'Benchmark Analysis'!$H28=AA$1,'Benchmark Analysis'!$C28*5+'Benchmark Analysis'!$H28=AA$1),'Benchmark Analysis'!$L28*(1+'Benchmark Analysis'!$C$110)^'Cash Flow'!AA$1," ")</f>
        <v xml:space="preserve"> </v>
      </c>
      <c r="AB32" s="8" t="str">
        <f>IF(OR('Benchmark Analysis'!$H28=AB$1,'Benchmark Analysis'!$H28+'Benchmark Analysis'!$C28=AB$1,'Benchmark Analysis'!$C28*2+'Benchmark Analysis'!$H28=AB$1,'Benchmark Analysis'!$C28*3+'Benchmark Analysis'!$H28=AB$1,'Benchmark Analysis'!$C28*4+'Benchmark Analysis'!$H28=AB$1,'Benchmark Analysis'!$C28*5+'Benchmark Analysis'!$H28=AB$1),'Benchmark Analysis'!$L28*(1+'Benchmark Analysis'!$C$110)^'Cash Flow'!AB$1," ")</f>
        <v xml:space="preserve"> </v>
      </c>
      <c r="AC32" s="8" t="str">
        <f>IF(OR('Benchmark Analysis'!$H28=AC$1,'Benchmark Analysis'!$H28+'Benchmark Analysis'!$C28=AC$1,'Benchmark Analysis'!$C28*2+'Benchmark Analysis'!$H28=AC$1,'Benchmark Analysis'!$C28*3+'Benchmark Analysis'!$H28=AC$1,'Benchmark Analysis'!$C28*4+'Benchmark Analysis'!$H28=AC$1,'Benchmark Analysis'!$C28*5+'Benchmark Analysis'!$H28=AC$1),'Benchmark Analysis'!$L28*(1+'Benchmark Analysis'!$C$110)^'Cash Flow'!AC$1," ")</f>
        <v xml:space="preserve"> </v>
      </c>
      <c r="AD32" s="8" t="str">
        <f>IF(OR('Benchmark Analysis'!$H28=AD$1,'Benchmark Analysis'!$H28+'Benchmark Analysis'!$C28=AD$1,'Benchmark Analysis'!$C28*2+'Benchmark Analysis'!$H28=AD$1,'Benchmark Analysis'!$C28*3+'Benchmark Analysis'!$H28=AD$1,'Benchmark Analysis'!$C28*4+'Benchmark Analysis'!$H28=AD$1,'Benchmark Analysis'!$C28*5+'Benchmark Analysis'!$H28=AD$1),'Benchmark Analysis'!$L28*(1+'Benchmark Analysis'!$C$110)^'Cash Flow'!AD$1," ")</f>
        <v xml:space="preserve"> </v>
      </c>
      <c r="AE32" s="8" t="str">
        <f>IF(OR('Benchmark Analysis'!$H28=AE$1,'Benchmark Analysis'!$H28+'Benchmark Analysis'!$C28=AE$1,'Benchmark Analysis'!$C28*2+'Benchmark Analysis'!$H28=AE$1,'Benchmark Analysis'!$C28*3+'Benchmark Analysis'!$H28=AE$1,'Benchmark Analysis'!$C28*4+'Benchmark Analysis'!$H28=AE$1,'Benchmark Analysis'!$C28*5+'Benchmark Analysis'!$H28=AE$1),'Benchmark Analysis'!$L28*(1+'Benchmark Analysis'!$C$110)^'Cash Flow'!AE$1," ")</f>
        <v xml:space="preserve"> </v>
      </c>
      <c r="AF32" s="8" t="str">
        <f>IF(OR('Benchmark Analysis'!$H28=AF$1,'Benchmark Analysis'!$H28+'Benchmark Analysis'!$C28=AF$1,'Benchmark Analysis'!$C28*2+'Benchmark Analysis'!$H28=AF$1,'Benchmark Analysis'!$C28*3+'Benchmark Analysis'!$H28=AF$1,'Benchmark Analysis'!$C28*4+'Benchmark Analysis'!$H28=AF$1,'Benchmark Analysis'!$C28*5+'Benchmark Analysis'!$H28=AF$1),'Benchmark Analysis'!$L28*(1+'Benchmark Analysis'!$C$110)^'Cash Flow'!AF$1," ")</f>
        <v xml:space="preserve"> </v>
      </c>
      <c r="AG32" s="8" t="str">
        <f>IF(OR('Benchmark Analysis'!$H28=AG$1,'Benchmark Analysis'!$H28+'Benchmark Analysis'!$C28=AG$1,'Benchmark Analysis'!$C28*2+'Benchmark Analysis'!$H28=AG$1,'Benchmark Analysis'!$C28*3+'Benchmark Analysis'!$H28=AG$1,'Benchmark Analysis'!$C28*4+'Benchmark Analysis'!$H28=AG$1,'Benchmark Analysis'!$C28*5+'Benchmark Analysis'!$H28=AG$1),'Benchmark Analysis'!$L28*(1+'Benchmark Analysis'!$C$110)^'Cash Flow'!AG$1," ")</f>
        <v xml:space="preserve"> </v>
      </c>
    </row>
    <row r="33" spans="1:33" x14ac:dyDescent="0.2">
      <c r="A33" s="80" t="str">
        <f>'Benchmark Analysis'!A29</f>
        <v>8A</v>
      </c>
      <c r="B33" s="66" t="str">
        <f>'Benchmark Analysis'!B29</f>
        <v>Interior doors - hardware replacement</v>
      </c>
      <c r="C33" s="7"/>
      <c r="D33" s="8" t="str">
        <f>IF(OR('Benchmark Analysis'!$H29=D$1,'Benchmark Analysis'!$H29+'Benchmark Analysis'!$C29=D$1,'Benchmark Analysis'!$C29*2+'Benchmark Analysis'!$H29=D$1,'Benchmark Analysis'!$C29*3+'Benchmark Analysis'!$H29=D$1,'Benchmark Analysis'!$C29*4+'Benchmark Analysis'!$H29=D$1,'Benchmark Analysis'!$C29*5+'Benchmark Analysis'!$H29=D$1),'Benchmark Analysis'!$L29*(1+'Benchmark Analysis'!$C$110)^'Cash Flow'!D$1," ")</f>
        <v xml:space="preserve"> </v>
      </c>
      <c r="E33" s="8">
        <f>IF(OR('Benchmark Analysis'!$H29=E$1,'Benchmark Analysis'!$H29+'Benchmark Analysis'!$C29=E$1,'Benchmark Analysis'!$C29*2+'Benchmark Analysis'!$H29=E$1,'Benchmark Analysis'!$C29*3+'Benchmark Analysis'!$H29=E$1,'Benchmark Analysis'!$C29*4+'Benchmark Analysis'!$H29=E$1,'Benchmark Analysis'!$C29*5+'Benchmark Analysis'!$H29=E$1),'Benchmark Analysis'!$L29*(1+'Benchmark Analysis'!$C$110)^'Cash Flow'!E$1," ")</f>
        <v>4161.6000000000004</v>
      </c>
      <c r="F33" s="8" t="str">
        <f>IF(OR('Benchmark Analysis'!$H29=F$1,'Benchmark Analysis'!$H29+'Benchmark Analysis'!$C29=F$1,'Benchmark Analysis'!$C29*2+'Benchmark Analysis'!$H29=F$1,'Benchmark Analysis'!$C29*3+'Benchmark Analysis'!$H29=F$1,'Benchmark Analysis'!$C29*4+'Benchmark Analysis'!$H29=F$1,'Benchmark Analysis'!$C29*5+'Benchmark Analysis'!$H29=F$1),'Benchmark Analysis'!$L29*(1+'Benchmark Analysis'!$C$110)^'Cash Flow'!F$1," ")</f>
        <v xml:space="preserve"> </v>
      </c>
      <c r="G33" s="8" t="str">
        <f>IF(OR('Benchmark Analysis'!$H29=G$1,'Benchmark Analysis'!$H29+'Benchmark Analysis'!$C29=G$1,'Benchmark Analysis'!$C29*2+'Benchmark Analysis'!$H29=G$1,'Benchmark Analysis'!$C29*3+'Benchmark Analysis'!$H29=G$1,'Benchmark Analysis'!$C29*4+'Benchmark Analysis'!$H29=G$1,'Benchmark Analysis'!$C29*5+'Benchmark Analysis'!$H29=G$1),'Benchmark Analysis'!$L29*(1+'Benchmark Analysis'!$C$110)^'Cash Flow'!G$1," ")</f>
        <v xml:space="preserve"> </v>
      </c>
      <c r="H33" s="8" t="str">
        <f>IF(OR('Benchmark Analysis'!$H29=H$1,'Benchmark Analysis'!$H29+'Benchmark Analysis'!$C29=H$1,'Benchmark Analysis'!$C29*2+'Benchmark Analysis'!$H29=H$1,'Benchmark Analysis'!$C29*3+'Benchmark Analysis'!$H29=H$1,'Benchmark Analysis'!$C29*4+'Benchmark Analysis'!$H29=H$1,'Benchmark Analysis'!$C29*5+'Benchmark Analysis'!$H29=H$1),'Benchmark Analysis'!$L29*(1+'Benchmark Analysis'!$C$110)^'Cash Flow'!H$1," ")</f>
        <v xml:space="preserve"> </v>
      </c>
      <c r="I33" s="8" t="str">
        <f>IF(OR('Benchmark Analysis'!$H29=I$1,'Benchmark Analysis'!$H29+'Benchmark Analysis'!$C29=I$1,'Benchmark Analysis'!$C29*2+'Benchmark Analysis'!$H29=I$1,'Benchmark Analysis'!$C29*3+'Benchmark Analysis'!$H29=I$1,'Benchmark Analysis'!$C29*4+'Benchmark Analysis'!$H29=I$1,'Benchmark Analysis'!$C29*5+'Benchmark Analysis'!$H29=I$1),'Benchmark Analysis'!$L29*(1+'Benchmark Analysis'!$C$110)^'Cash Flow'!I$1," ")</f>
        <v xml:space="preserve"> </v>
      </c>
      <c r="J33" s="8" t="str">
        <f>IF(OR('Benchmark Analysis'!$H29=J$1,'Benchmark Analysis'!$H29+'Benchmark Analysis'!$C29=J$1,'Benchmark Analysis'!$C29*2+'Benchmark Analysis'!$H29=J$1,'Benchmark Analysis'!$C29*3+'Benchmark Analysis'!$H29=J$1,'Benchmark Analysis'!$C29*4+'Benchmark Analysis'!$H29=J$1,'Benchmark Analysis'!$C29*5+'Benchmark Analysis'!$H29=J$1),'Benchmark Analysis'!$L29*(1+'Benchmark Analysis'!$C$110)^'Cash Flow'!J$1," ")</f>
        <v xml:space="preserve"> </v>
      </c>
      <c r="K33" s="8" t="str">
        <f>IF(OR('Benchmark Analysis'!$H29=K$1,'Benchmark Analysis'!$H29+'Benchmark Analysis'!$C29=K$1,'Benchmark Analysis'!$C29*2+'Benchmark Analysis'!$H29=K$1,'Benchmark Analysis'!$C29*3+'Benchmark Analysis'!$H29=K$1,'Benchmark Analysis'!$C29*4+'Benchmark Analysis'!$H29=K$1,'Benchmark Analysis'!$C29*5+'Benchmark Analysis'!$H29=K$1),'Benchmark Analysis'!$L29*(1+'Benchmark Analysis'!$C$110)^'Cash Flow'!K$1," ")</f>
        <v xml:space="preserve"> </v>
      </c>
      <c r="L33" s="8" t="str">
        <f>IF(OR('Benchmark Analysis'!$H29=L$1,'Benchmark Analysis'!$H29+'Benchmark Analysis'!$C29=L$1,'Benchmark Analysis'!$C29*2+'Benchmark Analysis'!$H29=L$1,'Benchmark Analysis'!$C29*3+'Benchmark Analysis'!$H29=L$1,'Benchmark Analysis'!$C29*4+'Benchmark Analysis'!$H29=L$1,'Benchmark Analysis'!$C29*5+'Benchmark Analysis'!$H29=L$1),'Benchmark Analysis'!$L29*(1+'Benchmark Analysis'!$C$110)^'Cash Flow'!L$1," ")</f>
        <v xml:space="preserve"> </v>
      </c>
      <c r="M33" s="8" t="str">
        <f>IF(OR('Benchmark Analysis'!$H29=M$1,'Benchmark Analysis'!$H29+'Benchmark Analysis'!$C29=M$1,'Benchmark Analysis'!$C29*2+'Benchmark Analysis'!$H29=M$1,'Benchmark Analysis'!$C29*3+'Benchmark Analysis'!$H29=M$1,'Benchmark Analysis'!$C29*4+'Benchmark Analysis'!$H29=M$1,'Benchmark Analysis'!$C29*5+'Benchmark Analysis'!$H29=M$1),'Benchmark Analysis'!$L29*(1+'Benchmark Analysis'!$C$110)^'Cash Flow'!M$1," ")</f>
        <v xml:space="preserve"> </v>
      </c>
      <c r="N33" s="8" t="str">
        <f>IF(OR('Benchmark Analysis'!$H29=N$1,'Benchmark Analysis'!$H29+'Benchmark Analysis'!$C29=N$1,'Benchmark Analysis'!$C29*2+'Benchmark Analysis'!$H29=N$1,'Benchmark Analysis'!$C29*3+'Benchmark Analysis'!$H29=N$1,'Benchmark Analysis'!$C29*4+'Benchmark Analysis'!$H29=N$1,'Benchmark Analysis'!$C29*5+'Benchmark Analysis'!$H29=N$1),'Benchmark Analysis'!$L29*(1+'Benchmark Analysis'!$C$110)^'Cash Flow'!N$1," ")</f>
        <v xml:space="preserve"> </v>
      </c>
      <c r="O33" s="8" t="str">
        <f>IF(OR('Benchmark Analysis'!$H29=O$1,'Benchmark Analysis'!$H29+'Benchmark Analysis'!$C29=O$1,'Benchmark Analysis'!$C29*2+'Benchmark Analysis'!$H29=O$1,'Benchmark Analysis'!$C29*3+'Benchmark Analysis'!$H29=O$1,'Benchmark Analysis'!$C29*4+'Benchmark Analysis'!$H29=O$1,'Benchmark Analysis'!$C29*5+'Benchmark Analysis'!$H29=O$1),'Benchmark Analysis'!$L29*(1+'Benchmark Analysis'!$C$110)^'Cash Flow'!O$1," ")</f>
        <v xml:space="preserve"> </v>
      </c>
      <c r="P33" s="8" t="str">
        <f>IF(OR('Benchmark Analysis'!$H29=P$1,'Benchmark Analysis'!$H29+'Benchmark Analysis'!$C29=P$1,'Benchmark Analysis'!$C29*2+'Benchmark Analysis'!$H29=P$1,'Benchmark Analysis'!$C29*3+'Benchmark Analysis'!$H29=P$1,'Benchmark Analysis'!$C29*4+'Benchmark Analysis'!$H29=P$1,'Benchmark Analysis'!$C29*5+'Benchmark Analysis'!$H29=P$1),'Benchmark Analysis'!$L29*(1+'Benchmark Analysis'!$C$110)^'Cash Flow'!P$1," ")</f>
        <v xml:space="preserve"> </v>
      </c>
      <c r="Q33" s="8" t="str">
        <f>IF(OR('Benchmark Analysis'!$H29=Q$1,'Benchmark Analysis'!$H29+'Benchmark Analysis'!$C29=Q$1,'Benchmark Analysis'!$C29*2+'Benchmark Analysis'!$H29=Q$1,'Benchmark Analysis'!$C29*3+'Benchmark Analysis'!$H29=Q$1,'Benchmark Analysis'!$C29*4+'Benchmark Analysis'!$H29=Q$1,'Benchmark Analysis'!$C29*5+'Benchmark Analysis'!$H29=Q$1),'Benchmark Analysis'!$L29*(1+'Benchmark Analysis'!$C$110)^'Cash Flow'!Q$1," ")</f>
        <v xml:space="preserve"> </v>
      </c>
      <c r="R33" s="8" t="str">
        <f>IF(OR('Benchmark Analysis'!$H29=R$1,'Benchmark Analysis'!$H29+'Benchmark Analysis'!$C29=R$1,'Benchmark Analysis'!$C29*2+'Benchmark Analysis'!$H29=R$1,'Benchmark Analysis'!$C29*3+'Benchmark Analysis'!$H29=R$1,'Benchmark Analysis'!$C29*4+'Benchmark Analysis'!$H29=R$1,'Benchmark Analysis'!$C29*5+'Benchmark Analysis'!$H29=R$1),'Benchmark Analysis'!$L29*(1+'Benchmark Analysis'!$C$110)^'Cash Flow'!R$1," ")</f>
        <v xml:space="preserve"> </v>
      </c>
      <c r="S33" s="8" t="str">
        <f>IF(OR('Benchmark Analysis'!$H29=S$1,'Benchmark Analysis'!$H29+'Benchmark Analysis'!$C29=S$1,'Benchmark Analysis'!$C29*2+'Benchmark Analysis'!$H29=S$1,'Benchmark Analysis'!$C29*3+'Benchmark Analysis'!$H29=S$1,'Benchmark Analysis'!$C29*4+'Benchmark Analysis'!$H29=S$1,'Benchmark Analysis'!$C29*5+'Benchmark Analysis'!$H29=S$1),'Benchmark Analysis'!$L29*(1+'Benchmark Analysis'!$C$110)^'Cash Flow'!S$1," ")</f>
        <v xml:space="preserve"> </v>
      </c>
      <c r="T33" s="8" t="str">
        <f>IF(OR('Benchmark Analysis'!$H29=T$1,'Benchmark Analysis'!$H29+'Benchmark Analysis'!$C29=T$1,'Benchmark Analysis'!$C29*2+'Benchmark Analysis'!$H29=T$1,'Benchmark Analysis'!$C29*3+'Benchmark Analysis'!$H29=T$1,'Benchmark Analysis'!$C29*4+'Benchmark Analysis'!$H29=T$1,'Benchmark Analysis'!$C29*5+'Benchmark Analysis'!$H29=T$1),'Benchmark Analysis'!$L29*(1+'Benchmark Analysis'!$C$110)^'Cash Flow'!T$1," ")</f>
        <v xml:space="preserve"> </v>
      </c>
      <c r="U33" s="8" t="str">
        <f>IF(OR('Benchmark Analysis'!$H29=U$1,'Benchmark Analysis'!$H29+'Benchmark Analysis'!$C29=U$1,'Benchmark Analysis'!$C29*2+'Benchmark Analysis'!$H29=U$1,'Benchmark Analysis'!$C29*3+'Benchmark Analysis'!$H29=U$1,'Benchmark Analysis'!$C29*4+'Benchmark Analysis'!$H29=U$1,'Benchmark Analysis'!$C29*5+'Benchmark Analysis'!$H29=U$1),'Benchmark Analysis'!$L29*(1+'Benchmark Analysis'!$C$110)^'Cash Flow'!U$1," ")</f>
        <v xml:space="preserve"> </v>
      </c>
      <c r="V33" s="8" t="str">
        <f>IF(OR('Benchmark Analysis'!$H29=V$1,'Benchmark Analysis'!$H29+'Benchmark Analysis'!$C29=V$1,'Benchmark Analysis'!$C29*2+'Benchmark Analysis'!$H29=V$1,'Benchmark Analysis'!$C29*3+'Benchmark Analysis'!$H29=V$1,'Benchmark Analysis'!$C29*4+'Benchmark Analysis'!$H29=V$1,'Benchmark Analysis'!$C29*5+'Benchmark Analysis'!$H29=V$1),'Benchmark Analysis'!$L29*(1+'Benchmark Analysis'!$C$110)^'Cash Flow'!V$1," ")</f>
        <v xml:space="preserve"> </v>
      </c>
      <c r="W33" s="8" t="str">
        <f>IF(OR('Benchmark Analysis'!$H29=W$1,'Benchmark Analysis'!$H29+'Benchmark Analysis'!$C29=W$1,'Benchmark Analysis'!$C29*2+'Benchmark Analysis'!$H29=W$1,'Benchmark Analysis'!$C29*3+'Benchmark Analysis'!$H29=W$1,'Benchmark Analysis'!$C29*4+'Benchmark Analysis'!$H29=W$1,'Benchmark Analysis'!$C29*5+'Benchmark Analysis'!$H29=W$1),'Benchmark Analysis'!$L29*(1+'Benchmark Analysis'!$C$110)^'Cash Flow'!W$1," ")</f>
        <v xml:space="preserve"> </v>
      </c>
      <c r="X33" s="8" t="str">
        <f>IF(OR('Benchmark Analysis'!$H29=X$1,'Benchmark Analysis'!$H29+'Benchmark Analysis'!$C29=X$1,'Benchmark Analysis'!$C29*2+'Benchmark Analysis'!$H29=X$1,'Benchmark Analysis'!$C29*3+'Benchmark Analysis'!$H29=X$1,'Benchmark Analysis'!$C29*4+'Benchmark Analysis'!$H29=X$1,'Benchmark Analysis'!$C29*5+'Benchmark Analysis'!$H29=X$1),'Benchmark Analysis'!$L29*(1+'Benchmark Analysis'!$C$110)^'Cash Flow'!X$1," ")</f>
        <v xml:space="preserve"> </v>
      </c>
      <c r="Y33" s="8" t="str">
        <f>IF(OR('Benchmark Analysis'!$H29=Y$1,'Benchmark Analysis'!$H29+'Benchmark Analysis'!$C29=Y$1,'Benchmark Analysis'!$C29*2+'Benchmark Analysis'!$H29=Y$1,'Benchmark Analysis'!$C29*3+'Benchmark Analysis'!$H29=Y$1,'Benchmark Analysis'!$C29*4+'Benchmark Analysis'!$H29=Y$1,'Benchmark Analysis'!$C29*5+'Benchmark Analysis'!$H29=Y$1),'Benchmark Analysis'!$L29*(1+'Benchmark Analysis'!$C$110)^'Cash Flow'!Y$1," ")</f>
        <v xml:space="preserve"> </v>
      </c>
      <c r="Z33" s="8" t="str">
        <f>IF(OR('Benchmark Analysis'!$H29=Z$1,'Benchmark Analysis'!$H29+'Benchmark Analysis'!$C29=Z$1,'Benchmark Analysis'!$C29*2+'Benchmark Analysis'!$H29=Z$1,'Benchmark Analysis'!$C29*3+'Benchmark Analysis'!$H29=Z$1,'Benchmark Analysis'!$C29*4+'Benchmark Analysis'!$H29=Z$1,'Benchmark Analysis'!$C29*5+'Benchmark Analysis'!$H29=Z$1),'Benchmark Analysis'!$L29*(1+'Benchmark Analysis'!$C$110)^'Cash Flow'!Z$1," ")</f>
        <v xml:space="preserve"> </v>
      </c>
      <c r="AA33" s="8" t="str">
        <f>IF(OR('Benchmark Analysis'!$H29=AA$1,'Benchmark Analysis'!$H29+'Benchmark Analysis'!$C29=AA$1,'Benchmark Analysis'!$C29*2+'Benchmark Analysis'!$H29=AA$1,'Benchmark Analysis'!$C29*3+'Benchmark Analysis'!$H29=AA$1,'Benchmark Analysis'!$C29*4+'Benchmark Analysis'!$H29=AA$1,'Benchmark Analysis'!$C29*5+'Benchmark Analysis'!$H29=AA$1),'Benchmark Analysis'!$L29*(1+'Benchmark Analysis'!$C$110)^'Cash Flow'!AA$1," ")</f>
        <v xml:space="preserve"> </v>
      </c>
      <c r="AB33" s="8" t="str">
        <f>IF(OR('Benchmark Analysis'!$H29=AB$1,'Benchmark Analysis'!$H29+'Benchmark Analysis'!$C29=AB$1,'Benchmark Analysis'!$C29*2+'Benchmark Analysis'!$H29=AB$1,'Benchmark Analysis'!$C29*3+'Benchmark Analysis'!$H29=AB$1,'Benchmark Analysis'!$C29*4+'Benchmark Analysis'!$H29=AB$1,'Benchmark Analysis'!$C29*5+'Benchmark Analysis'!$H29=AB$1),'Benchmark Analysis'!$L29*(1+'Benchmark Analysis'!$C$110)^'Cash Flow'!AB$1," ")</f>
        <v xml:space="preserve"> </v>
      </c>
      <c r="AC33" s="8" t="str">
        <f>IF(OR('Benchmark Analysis'!$H29=AC$1,'Benchmark Analysis'!$H29+'Benchmark Analysis'!$C29=AC$1,'Benchmark Analysis'!$C29*2+'Benchmark Analysis'!$H29=AC$1,'Benchmark Analysis'!$C29*3+'Benchmark Analysis'!$H29=AC$1,'Benchmark Analysis'!$C29*4+'Benchmark Analysis'!$H29=AC$1,'Benchmark Analysis'!$C29*5+'Benchmark Analysis'!$H29=AC$1),'Benchmark Analysis'!$L29*(1+'Benchmark Analysis'!$C$110)^'Cash Flow'!AC$1," ")</f>
        <v xml:space="preserve"> </v>
      </c>
      <c r="AD33" s="8" t="str">
        <f>IF(OR('Benchmark Analysis'!$H29=AD$1,'Benchmark Analysis'!$H29+'Benchmark Analysis'!$C29=AD$1,'Benchmark Analysis'!$C29*2+'Benchmark Analysis'!$H29=AD$1,'Benchmark Analysis'!$C29*3+'Benchmark Analysis'!$H29=AD$1,'Benchmark Analysis'!$C29*4+'Benchmark Analysis'!$H29=AD$1,'Benchmark Analysis'!$C29*5+'Benchmark Analysis'!$H29=AD$1),'Benchmark Analysis'!$L29*(1+'Benchmark Analysis'!$C$110)^'Cash Flow'!AD$1," ")</f>
        <v xml:space="preserve"> </v>
      </c>
      <c r="AE33" s="8" t="str">
        <f>IF(OR('Benchmark Analysis'!$H29=AE$1,'Benchmark Analysis'!$H29+'Benchmark Analysis'!$C29=AE$1,'Benchmark Analysis'!$C29*2+'Benchmark Analysis'!$H29=AE$1,'Benchmark Analysis'!$C29*3+'Benchmark Analysis'!$H29=AE$1,'Benchmark Analysis'!$C29*4+'Benchmark Analysis'!$H29=AE$1,'Benchmark Analysis'!$C29*5+'Benchmark Analysis'!$H29=AE$1),'Benchmark Analysis'!$L29*(1+'Benchmark Analysis'!$C$110)^'Cash Flow'!AE$1," ")</f>
        <v xml:space="preserve"> </v>
      </c>
      <c r="AF33" s="8" t="str">
        <f>IF(OR('Benchmark Analysis'!$H29=AF$1,'Benchmark Analysis'!$H29+'Benchmark Analysis'!$C29=AF$1,'Benchmark Analysis'!$C29*2+'Benchmark Analysis'!$H29=AF$1,'Benchmark Analysis'!$C29*3+'Benchmark Analysis'!$H29=AF$1,'Benchmark Analysis'!$C29*4+'Benchmark Analysis'!$H29=AF$1,'Benchmark Analysis'!$C29*5+'Benchmark Analysis'!$H29=AF$1),'Benchmark Analysis'!$L29*(1+'Benchmark Analysis'!$C$110)^'Cash Flow'!AF$1," ")</f>
        <v xml:space="preserve"> </v>
      </c>
      <c r="AG33" s="8" t="str">
        <f>IF(OR('Benchmark Analysis'!$H29=AG$1,'Benchmark Analysis'!$H29+'Benchmark Analysis'!$C29=AG$1,'Benchmark Analysis'!$C29*2+'Benchmark Analysis'!$H29=AG$1,'Benchmark Analysis'!$C29*3+'Benchmark Analysis'!$H29=AG$1,'Benchmark Analysis'!$C29*4+'Benchmark Analysis'!$H29=AG$1,'Benchmark Analysis'!$C29*5+'Benchmark Analysis'!$H29=AG$1),'Benchmark Analysis'!$L29*(1+'Benchmark Analysis'!$C$110)^'Cash Flow'!AG$1," ")</f>
        <v xml:space="preserve"> </v>
      </c>
    </row>
    <row r="34" spans="1:33" x14ac:dyDescent="0.2">
      <c r="A34" s="80" t="str">
        <f>'Benchmark Analysis'!A30</f>
        <v>8B</v>
      </c>
      <c r="B34" s="66" t="str">
        <f>'Benchmark Analysis'!B30</f>
        <v>Interior doors and trims - painting</v>
      </c>
      <c r="C34" s="7"/>
      <c r="D34" s="8">
        <f>IF(OR('Benchmark Analysis'!$H30=D$1,'Benchmark Analysis'!$H30+'Benchmark Analysis'!$C30=D$1,'Benchmark Analysis'!$C30*2+'Benchmark Analysis'!$H30=D$1,'Benchmark Analysis'!$C30*3+'Benchmark Analysis'!$H30=D$1,'Benchmark Analysis'!$C30*4+'Benchmark Analysis'!$H30=D$1,'Benchmark Analysis'!$C30*5+'Benchmark Analysis'!$H30=D$1),'Benchmark Analysis'!$L30*(1+'Benchmark Analysis'!$C$110)^'Cash Flow'!D$1," ")</f>
        <v>3060</v>
      </c>
      <c r="E34" s="8" t="str">
        <f>IF(OR('Benchmark Analysis'!$H30=E$1,'Benchmark Analysis'!$H30+'Benchmark Analysis'!$C30=E$1,'Benchmark Analysis'!$C30*2+'Benchmark Analysis'!$H30=E$1,'Benchmark Analysis'!$C30*3+'Benchmark Analysis'!$H30=E$1,'Benchmark Analysis'!$C30*4+'Benchmark Analysis'!$H30=E$1,'Benchmark Analysis'!$C30*5+'Benchmark Analysis'!$H30=E$1),'Benchmark Analysis'!$L30*(1+'Benchmark Analysis'!$C$110)^'Cash Flow'!E$1," ")</f>
        <v xml:space="preserve"> </v>
      </c>
      <c r="F34" s="8" t="str">
        <f>IF(OR('Benchmark Analysis'!$H30=F$1,'Benchmark Analysis'!$H30+'Benchmark Analysis'!$C30=F$1,'Benchmark Analysis'!$C30*2+'Benchmark Analysis'!$H30=F$1,'Benchmark Analysis'!$C30*3+'Benchmark Analysis'!$H30=F$1,'Benchmark Analysis'!$C30*4+'Benchmark Analysis'!$H30=F$1,'Benchmark Analysis'!$C30*5+'Benchmark Analysis'!$H30=F$1),'Benchmark Analysis'!$L30*(1+'Benchmark Analysis'!$C$110)^'Cash Flow'!F$1," ")</f>
        <v xml:space="preserve"> </v>
      </c>
      <c r="G34" s="8" t="str">
        <f>IF(OR('Benchmark Analysis'!$H30=G$1,'Benchmark Analysis'!$H30+'Benchmark Analysis'!$C30=G$1,'Benchmark Analysis'!$C30*2+'Benchmark Analysis'!$H30=G$1,'Benchmark Analysis'!$C30*3+'Benchmark Analysis'!$H30=G$1,'Benchmark Analysis'!$C30*4+'Benchmark Analysis'!$H30=G$1,'Benchmark Analysis'!$C30*5+'Benchmark Analysis'!$H30=G$1),'Benchmark Analysis'!$L30*(1+'Benchmark Analysis'!$C$110)^'Cash Flow'!G$1," ")</f>
        <v xml:space="preserve"> </v>
      </c>
      <c r="H34" s="8" t="str">
        <f>IF(OR('Benchmark Analysis'!$H30=H$1,'Benchmark Analysis'!$H30+'Benchmark Analysis'!$C30=H$1,'Benchmark Analysis'!$C30*2+'Benchmark Analysis'!$H30=H$1,'Benchmark Analysis'!$C30*3+'Benchmark Analysis'!$H30=H$1,'Benchmark Analysis'!$C30*4+'Benchmark Analysis'!$H30=H$1,'Benchmark Analysis'!$C30*5+'Benchmark Analysis'!$H30=H$1),'Benchmark Analysis'!$L30*(1+'Benchmark Analysis'!$C$110)^'Cash Flow'!H$1," ")</f>
        <v xml:space="preserve"> </v>
      </c>
      <c r="I34" s="8" t="str">
        <f>IF(OR('Benchmark Analysis'!$H30=I$1,'Benchmark Analysis'!$H30+'Benchmark Analysis'!$C30=I$1,'Benchmark Analysis'!$C30*2+'Benchmark Analysis'!$H30=I$1,'Benchmark Analysis'!$C30*3+'Benchmark Analysis'!$H30=I$1,'Benchmark Analysis'!$C30*4+'Benchmark Analysis'!$H30=I$1,'Benchmark Analysis'!$C30*5+'Benchmark Analysis'!$H30=I$1),'Benchmark Analysis'!$L30*(1+'Benchmark Analysis'!$C$110)^'Cash Flow'!I$1," ")</f>
        <v xml:space="preserve"> </v>
      </c>
      <c r="J34" s="8" t="str">
        <f>IF(OR('Benchmark Analysis'!$H30=J$1,'Benchmark Analysis'!$H30+'Benchmark Analysis'!$C30=J$1,'Benchmark Analysis'!$C30*2+'Benchmark Analysis'!$H30=J$1,'Benchmark Analysis'!$C30*3+'Benchmark Analysis'!$H30=J$1,'Benchmark Analysis'!$C30*4+'Benchmark Analysis'!$H30=J$1,'Benchmark Analysis'!$C30*5+'Benchmark Analysis'!$H30=J$1),'Benchmark Analysis'!$L30*(1+'Benchmark Analysis'!$C$110)^'Cash Flow'!J$1," ")</f>
        <v xml:space="preserve"> </v>
      </c>
      <c r="K34" s="8" t="str">
        <f>IF(OR('Benchmark Analysis'!$H30=K$1,'Benchmark Analysis'!$H30+'Benchmark Analysis'!$C30=K$1,'Benchmark Analysis'!$C30*2+'Benchmark Analysis'!$H30=K$1,'Benchmark Analysis'!$C30*3+'Benchmark Analysis'!$H30=K$1,'Benchmark Analysis'!$C30*4+'Benchmark Analysis'!$H30=K$1,'Benchmark Analysis'!$C30*5+'Benchmark Analysis'!$H30=K$1),'Benchmark Analysis'!$L30*(1+'Benchmark Analysis'!$C$110)^'Cash Flow'!K$1," ")</f>
        <v xml:space="preserve"> </v>
      </c>
      <c r="L34" s="8" t="str">
        <f>IF(OR('Benchmark Analysis'!$H30=L$1,'Benchmark Analysis'!$H30+'Benchmark Analysis'!$C30=L$1,'Benchmark Analysis'!$C30*2+'Benchmark Analysis'!$H30=L$1,'Benchmark Analysis'!$C30*3+'Benchmark Analysis'!$H30=L$1,'Benchmark Analysis'!$C30*4+'Benchmark Analysis'!$H30=L$1,'Benchmark Analysis'!$C30*5+'Benchmark Analysis'!$H30=L$1),'Benchmark Analysis'!$L30*(1+'Benchmark Analysis'!$C$110)^'Cash Flow'!L$1," ")</f>
        <v xml:space="preserve"> </v>
      </c>
      <c r="M34" s="8" t="str">
        <f>IF(OR('Benchmark Analysis'!$H30=M$1,'Benchmark Analysis'!$H30+'Benchmark Analysis'!$C30=M$1,'Benchmark Analysis'!$C30*2+'Benchmark Analysis'!$H30=M$1,'Benchmark Analysis'!$C30*3+'Benchmark Analysis'!$H30=M$1,'Benchmark Analysis'!$C30*4+'Benchmark Analysis'!$H30=M$1,'Benchmark Analysis'!$C30*5+'Benchmark Analysis'!$H30=M$1),'Benchmark Analysis'!$L30*(1+'Benchmark Analysis'!$C$110)^'Cash Flow'!M$1," ")</f>
        <v xml:space="preserve"> </v>
      </c>
      <c r="N34" s="8" t="str">
        <f>IF(OR('Benchmark Analysis'!$H30=N$1,'Benchmark Analysis'!$H30+'Benchmark Analysis'!$C30=N$1,'Benchmark Analysis'!$C30*2+'Benchmark Analysis'!$H30=N$1,'Benchmark Analysis'!$C30*3+'Benchmark Analysis'!$H30=N$1,'Benchmark Analysis'!$C30*4+'Benchmark Analysis'!$H30=N$1,'Benchmark Analysis'!$C30*5+'Benchmark Analysis'!$H30=N$1),'Benchmark Analysis'!$L30*(1+'Benchmark Analysis'!$C$110)^'Cash Flow'!N$1," ")</f>
        <v xml:space="preserve"> </v>
      </c>
      <c r="O34" s="8" t="str">
        <f>IF(OR('Benchmark Analysis'!$H30=O$1,'Benchmark Analysis'!$H30+'Benchmark Analysis'!$C30=O$1,'Benchmark Analysis'!$C30*2+'Benchmark Analysis'!$H30=O$1,'Benchmark Analysis'!$C30*3+'Benchmark Analysis'!$H30=O$1,'Benchmark Analysis'!$C30*4+'Benchmark Analysis'!$H30=O$1,'Benchmark Analysis'!$C30*5+'Benchmark Analysis'!$H30=O$1),'Benchmark Analysis'!$L30*(1+'Benchmark Analysis'!$C$110)^'Cash Flow'!O$1," ")</f>
        <v xml:space="preserve"> </v>
      </c>
      <c r="P34" s="8" t="str">
        <f>IF(OR('Benchmark Analysis'!$H30=P$1,'Benchmark Analysis'!$H30+'Benchmark Analysis'!$C30=P$1,'Benchmark Analysis'!$C30*2+'Benchmark Analysis'!$H30=P$1,'Benchmark Analysis'!$C30*3+'Benchmark Analysis'!$H30=P$1,'Benchmark Analysis'!$C30*4+'Benchmark Analysis'!$H30=P$1,'Benchmark Analysis'!$C30*5+'Benchmark Analysis'!$H30=P$1),'Benchmark Analysis'!$L30*(1+'Benchmark Analysis'!$C$110)^'Cash Flow'!P$1," ")</f>
        <v xml:space="preserve"> </v>
      </c>
      <c r="Q34" s="8" t="str">
        <f>IF(OR('Benchmark Analysis'!$H30=Q$1,'Benchmark Analysis'!$H30+'Benchmark Analysis'!$C30=Q$1,'Benchmark Analysis'!$C30*2+'Benchmark Analysis'!$H30=Q$1,'Benchmark Analysis'!$C30*3+'Benchmark Analysis'!$H30=Q$1,'Benchmark Analysis'!$C30*4+'Benchmark Analysis'!$H30=Q$1,'Benchmark Analysis'!$C30*5+'Benchmark Analysis'!$H30=Q$1),'Benchmark Analysis'!$L30*(1+'Benchmark Analysis'!$C$110)^'Cash Flow'!Q$1," ")</f>
        <v xml:space="preserve"> </v>
      </c>
      <c r="R34" s="8" t="str">
        <f>IF(OR('Benchmark Analysis'!$H30=R$1,'Benchmark Analysis'!$H30+'Benchmark Analysis'!$C30=R$1,'Benchmark Analysis'!$C30*2+'Benchmark Analysis'!$H30=R$1,'Benchmark Analysis'!$C30*3+'Benchmark Analysis'!$H30=R$1,'Benchmark Analysis'!$C30*4+'Benchmark Analysis'!$H30=R$1,'Benchmark Analysis'!$C30*5+'Benchmark Analysis'!$H30=R$1),'Benchmark Analysis'!$L30*(1+'Benchmark Analysis'!$C$110)^'Cash Flow'!R$1," ")</f>
        <v xml:space="preserve"> </v>
      </c>
      <c r="S34" s="8">
        <f>IF(OR('Benchmark Analysis'!$H30=S$1,'Benchmark Analysis'!$H30+'Benchmark Analysis'!$C30=S$1,'Benchmark Analysis'!$C30*2+'Benchmark Analysis'!$H30=S$1,'Benchmark Analysis'!$C30*3+'Benchmark Analysis'!$H30=S$1,'Benchmark Analysis'!$C30*4+'Benchmark Analysis'!$H30=S$1,'Benchmark Analysis'!$C30*5+'Benchmark Analysis'!$H30=S$1),'Benchmark Analysis'!$L30*(1+'Benchmark Analysis'!$C$110)^'Cash Flow'!S$1," ")</f>
        <v>4118.3571152718359</v>
      </c>
      <c r="T34" s="8" t="str">
        <f>IF(OR('Benchmark Analysis'!$H30=T$1,'Benchmark Analysis'!$H30+'Benchmark Analysis'!$C30=T$1,'Benchmark Analysis'!$C30*2+'Benchmark Analysis'!$H30=T$1,'Benchmark Analysis'!$C30*3+'Benchmark Analysis'!$H30=T$1,'Benchmark Analysis'!$C30*4+'Benchmark Analysis'!$H30=T$1,'Benchmark Analysis'!$C30*5+'Benchmark Analysis'!$H30=T$1),'Benchmark Analysis'!$L30*(1+'Benchmark Analysis'!$C$110)^'Cash Flow'!T$1," ")</f>
        <v xml:space="preserve"> </v>
      </c>
      <c r="U34" s="8" t="str">
        <f>IF(OR('Benchmark Analysis'!$H30=U$1,'Benchmark Analysis'!$H30+'Benchmark Analysis'!$C30=U$1,'Benchmark Analysis'!$C30*2+'Benchmark Analysis'!$H30=U$1,'Benchmark Analysis'!$C30*3+'Benchmark Analysis'!$H30=U$1,'Benchmark Analysis'!$C30*4+'Benchmark Analysis'!$H30=U$1,'Benchmark Analysis'!$C30*5+'Benchmark Analysis'!$H30=U$1),'Benchmark Analysis'!$L30*(1+'Benchmark Analysis'!$C$110)^'Cash Flow'!U$1," ")</f>
        <v xml:space="preserve"> </v>
      </c>
      <c r="V34" s="8" t="str">
        <f>IF(OR('Benchmark Analysis'!$H30=V$1,'Benchmark Analysis'!$H30+'Benchmark Analysis'!$C30=V$1,'Benchmark Analysis'!$C30*2+'Benchmark Analysis'!$H30=V$1,'Benchmark Analysis'!$C30*3+'Benchmark Analysis'!$H30=V$1,'Benchmark Analysis'!$C30*4+'Benchmark Analysis'!$H30=V$1,'Benchmark Analysis'!$C30*5+'Benchmark Analysis'!$H30=V$1),'Benchmark Analysis'!$L30*(1+'Benchmark Analysis'!$C$110)^'Cash Flow'!V$1," ")</f>
        <v xml:space="preserve"> </v>
      </c>
      <c r="W34" s="8" t="str">
        <f>IF(OR('Benchmark Analysis'!$H30=W$1,'Benchmark Analysis'!$H30+'Benchmark Analysis'!$C30=W$1,'Benchmark Analysis'!$C30*2+'Benchmark Analysis'!$H30=W$1,'Benchmark Analysis'!$C30*3+'Benchmark Analysis'!$H30=W$1,'Benchmark Analysis'!$C30*4+'Benchmark Analysis'!$H30=W$1,'Benchmark Analysis'!$C30*5+'Benchmark Analysis'!$H30=W$1),'Benchmark Analysis'!$L30*(1+'Benchmark Analysis'!$C$110)^'Cash Flow'!W$1," ")</f>
        <v xml:space="preserve"> </v>
      </c>
      <c r="X34" s="8" t="str">
        <f>IF(OR('Benchmark Analysis'!$H30=X$1,'Benchmark Analysis'!$H30+'Benchmark Analysis'!$C30=X$1,'Benchmark Analysis'!$C30*2+'Benchmark Analysis'!$H30=X$1,'Benchmark Analysis'!$C30*3+'Benchmark Analysis'!$H30=X$1,'Benchmark Analysis'!$C30*4+'Benchmark Analysis'!$H30=X$1,'Benchmark Analysis'!$C30*5+'Benchmark Analysis'!$H30=X$1),'Benchmark Analysis'!$L30*(1+'Benchmark Analysis'!$C$110)^'Cash Flow'!X$1," ")</f>
        <v xml:space="preserve"> </v>
      </c>
      <c r="Y34" s="8" t="str">
        <f>IF(OR('Benchmark Analysis'!$H30=Y$1,'Benchmark Analysis'!$H30+'Benchmark Analysis'!$C30=Y$1,'Benchmark Analysis'!$C30*2+'Benchmark Analysis'!$H30=Y$1,'Benchmark Analysis'!$C30*3+'Benchmark Analysis'!$H30=Y$1,'Benchmark Analysis'!$C30*4+'Benchmark Analysis'!$H30=Y$1,'Benchmark Analysis'!$C30*5+'Benchmark Analysis'!$H30=Y$1),'Benchmark Analysis'!$L30*(1+'Benchmark Analysis'!$C$110)^'Cash Flow'!Y$1," ")</f>
        <v xml:space="preserve"> </v>
      </c>
      <c r="Z34" s="8" t="str">
        <f>IF(OR('Benchmark Analysis'!$H30=Z$1,'Benchmark Analysis'!$H30+'Benchmark Analysis'!$C30=Z$1,'Benchmark Analysis'!$C30*2+'Benchmark Analysis'!$H30=Z$1,'Benchmark Analysis'!$C30*3+'Benchmark Analysis'!$H30=Z$1,'Benchmark Analysis'!$C30*4+'Benchmark Analysis'!$H30=Z$1,'Benchmark Analysis'!$C30*5+'Benchmark Analysis'!$H30=Z$1),'Benchmark Analysis'!$L30*(1+'Benchmark Analysis'!$C$110)^'Cash Flow'!Z$1," ")</f>
        <v xml:space="preserve"> </v>
      </c>
      <c r="AA34" s="8" t="str">
        <f>IF(OR('Benchmark Analysis'!$H30=AA$1,'Benchmark Analysis'!$H30+'Benchmark Analysis'!$C30=AA$1,'Benchmark Analysis'!$C30*2+'Benchmark Analysis'!$H30=AA$1,'Benchmark Analysis'!$C30*3+'Benchmark Analysis'!$H30=AA$1,'Benchmark Analysis'!$C30*4+'Benchmark Analysis'!$H30=AA$1,'Benchmark Analysis'!$C30*5+'Benchmark Analysis'!$H30=AA$1),'Benchmark Analysis'!$L30*(1+'Benchmark Analysis'!$C$110)^'Cash Flow'!AA$1," ")</f>
        <v xml:space="preserve"> </v>
      </c>
      <c r="AB34" s="8" t="str">
        <f>IF(OR('Benchmark Analysis'!$H30=AB$1,'Benchmark Analysis'!$H30+'Benchmark Analysis'!$C30=AB$1,'Benchmark Analysis'!$C30*2+'Benchmark Analysis'!$H30=AB$1,'Benchmark Analysis'!$C30*3+'Benchmark Analysis'!$H30=AB$1,'Benchmark Analysis'!$C30*4+'Benchmark Analysis'!$H30=AB$1,'Benchmark Analysis'!$C30*5+'Benchmark Analysis'!$H30=AB$1),'Benchmark Analysis'!$L30*(1+'Benchmark Analysis'!$C$110)^'Cash Flow'!AB$1," ")</f>
        <v xml:space="preserve"> </v>
      </c>
      <c r="AC34" s="8" t="str">
        <f>IF(OR('Benchmark Analysis'!$H30=AC$1,'Benchmark Analysis'!$H30+'Benchmark Analysis'!$C30=AC$1,'Benchmark Analysis'!$C30*2+'Benchmark Analysis'!$H30=AC$1,'Benchmark Analysis'!$C30*3+'Benchmark Analysis'!$H30=AC$1,'Benchmark Analysis'!$C30*4+'Benchmark Analysis'!$H30=AC$1,'Benchmark Analysis'!$C30*5+'Benchmark Analysis'!$H30=AC$1),'Benchmark Analysis'!$L30*(1+'Benchmark Analysis'!$C$110)^'Cash Flow'!AC$1," ")</f>
        <v xml:space="preserve"> </v>
      </c>
      <c r="AD34" s="8" t="str">
        <f>IF(OR('Benchmark Analysis'!$H30=AD$1,'Benchmark Analysis'!$H30+'Benchmark Analysis'!$C30=AD$1,'Benchmark Analysis'!$C30*2+'Benchmark Analysis'!$H30=AD$1,'Benchmark Analysis'!$C30*3+'Benchmark Analysis'!$H30=AD$1,'Benchmark Analysis'!$C30*4+'Benchmark Analysis'!$H30=AD$1,'Benchmark Analysis'!$C30*5+'Benchmark Analysis'!$H30=AD$1),'Benchmark Analysis'!$L30*(1+'Benchmark Analysis'!$C$110)^'Cash Flow'!AD$1," ")</f>
        <v xml:space="preserve"> </v>
      </c>
      <c r="AE34" s="8" t="str">
        <f>IF(OR('Benchmark Analysis'!$H30=AE$1,'Benchmark Analysis'!$H30+'Benchmark Analysis'!$C30=AE$1,'Benchmark Analysis'!$C30*2+'Benchmark Analysis'!$H30=AE$1,'Benchmark Analysis'!$C30*3+'Benchmark Analysis'!$H30=AE$1,'Benchmark Analysis'!$C30*4+'Benchmark Analysis'!$H30=AE$1,'Benchmark Analysis'!$C30*5+'Benchmark Analysis'!$H30=AE$1),'Benchmark Analysis'!$L30*(1+'Benchmark Analysis'!$C$110)^'Cash Flow'!AE$1," ")</f>
        <v xml:space="preserve"> </v>
      </c>
      <c r="AF34" s="8" t="str">
        <f>IF(OR('Benchmark Analysis'!$H30=AF$1,'Benchmark Analysis'!$H30+'Benchmark Analysis'!$C30=AF$1,'Benchmark Analysis'!$C30*2+'Benchmark Analysis'!$H30=AF$1,'Benchmark Analysis'!$C30*3+'Benchmark Analysis'!$H30=AF$1,'Benchmark Analysis'!$C30*4+'Benchmark Analysis'!$H30=AF$1,'Benchmark Analysis'!$C30*5+'Benchmark Analysis'!$H30=AF$1),'Benchmark Analysis'!$L30*(1+'Benchmark Analysis'!$C$110)^'Cash Flow'!AF$1," ")</f>
        <v xml:space="preserve"> </v>
      </c>
      <c r="AG34" s="8" t="str">
        <f>IF(OR('Benchmark Analysis'!$H30=AG$1,'Benchmark Analysis'!$H30+'Benchmark Analysis'!$C30=AG$1,'Benchmark Analysis'!$C30*2+'Benchmark Analysis'!$H30=AG$1,'Benchmark Analysis'!$C30*3+'Benchmark Analysis'!$H30=AG$1,'Benchmark Analysis'!$C30*4+'Benchmark Analysis'!$H30=AG$1,'Benchmark Analysis'!$C30*5+'Benchmark Analysis'!$H30=AG$1),'Benchmark Analysis'!$L30*(1+'Benchmark Analysis'!$C$110)^'Cash Flow'!AG$1," ")</f>
        <v xml:space="preserve"> </v>
      </c>
    </row>
    <row r="35" spans="1:33" x14ac:dyDescent="0.2">
      <c r="A35" s="80" t="str">
        <f>'Benchmark Analysis'!A31</f>
        <v>9A</v>
      </c>
      <c r="B35" s="66" t="str">
        <f>'Benchmark Analysis'!B31</f>
        <v>Wall finishes - church, sacristy, chapel etc</v>
      </c>
      <c r="C35" s="7"/>
      <c r="D35" s="8" t="str">
        <f>IF(OR('Benchmark Analysis'!$H31=D$1,'Benchmark Analysis'!$H31+'Benchmark Analysis'!$C31=D$1,'Benchmark Analysis'!$C31*2+'Benchmark Analysis'!$H31=D$1,'Benchmark Analysis'!$C31*3+'Benchmark Analysis'!$H31=D$1,'Benchmark Analysis'!$C31*4+'Benchmark Analysis'!$H31=D$1,'Benchmark Analysis'!$C31*5+'Benchmark Analysis'!$H31=D$1),'Benchmark Analysis'!$L31*(1+'Benchmark Analysis'!$C$110)^'Cash Flow'!D$1," ")</f>
        <v xml:space="preserve"> </v>
      </c>
      <c r="E35" s="8">
        <f>IF(OR('Benchmark Analysis'!$H31=E$1,'Benchmark Analysis'!$H31+'Benchmark Analysis'!$C31=E$1,'Benchmark Analysis'!$C31*2+'Benchmark Analysis'!$H31=E$1,'Benchmark Analysis'!$C31*3+'Benchmark Analysis'!$H31=E$1,'Benchmark Analysis'!$C31*4+'Benchmark Analysis'!$H31=E$1,'Benchmark Analysis'!$C31*5+'Benchmark Analysis'!$H31=E$1),'Benchmark Analysis'!$L31*(1+'Benchmark Analysis'!$C$110)^'Cash Flow'!E$1," ")</f>
        <v>8323.2000000000007</v>
      </c>
      <c r="F35" s="8" t="str">
        <f>IF(OR('Benchmark Analysis'!$H31=F$1,'Benchmark Analysis'!$H31+'Benchmark Analysis'!$C31=F$1,'Benchmark Analysis'!$C31*2+'Benchmark Analysis'!$H31=F$1,'Benchmark Analysis'!$C31*3+'Benchmark Analysis'!$H31=F$1,'Benchmark Analysis'!$C31*4+'Benchmark Analysis'!$H31=F$1,'Benchmark Analysis'!$C31*5+'Benchmark Analysis'!$H31=F$1),'Benchmark Analysis'!$L31*(1+'Benchmark Analysis'!$C$110)^'Cash Flow'!F$1," ")</f>
        <v xml:space="preserve"> </v>
      </c>
      <c r="G35" s="8" t="str">
        <f>IF(OR('Benchmark Analysis'!$H31=G$1,'Benchmark Analysis'!$H31+'Benchmark Analysis'!$C31=G$1,'Benchmark Analysis'!$C31*2+'Benchmark Analysis'!$H31=G$1,'Benchmark Analysis'!$C31*3+'Benchmark Analysis'!$H31=G$1,'Benchmark Analysis'!$C31*4+'Benchmark Analysis'!$H31=G$1,'Benchmark Analysis'!$C31*5+'Benchmark Analysis'!$H31=G$1),'Benchmark Analysis'!$L31*(1+'Benchmark Analysis'!$C$110)^'Cash Flow'!G$1," ")</f>
        <v xml:space="preserve"> </v>
      </c>
      <c r="H35" s="8" t="str">
        <f>IF(OR('Benchmark Analysis'!$H31=H$1,'Benchmark Analysis'!$H31+'Benchmark Analysis'!$C31=H$1,'Benchmark Analysis'!$C31*2+'Benchmark Analysis'!$H31=H$1,'Benchmark Analysis'!$C31*3+'Benchmark Analysis'!$H31=H$1,'Benchmark Analysis'!$C31*4+'Benchmark Analysis'!$H31=H$1,'Benchmark Analysis'!$C31*5+'Benchmark Analysis'!$H31=H$1),'Benchmark Analysis'!$L31*(1+'Benchmark Analysis'!$C$110)^'Cash Flow'!H$1," ")</f>
        <v xml:space="preserve"> </v>
      </c>
      <c r="I35" s="8" t="str">
        <f>IF(OR('Benchmark Analysis'!$H31=I$1,'Benchmark Analysis'!$H31+'Benchmark Analysis'!$C31=I$1,'Benchmark Analysis'!$C31*2+'Benchmark Analysis'!$H31=I$1,'Benchmark Analysis'!$C31*3+'Benchmark Analysis'!$H31=I$1,'Benchmark Analysis'!$C31*4+'Benchmark Analysis'!$H31=I$1,'Benchmark Analysis'!$C31*5+'Benchmark Analysis'!$H31=I$1),'Benchmark Analysis'!$L31*(1+'Benchmark Analysis'!$C$110)^'Cash Flow'!I$1," ")</f>
        <v xml:space="preserve"> </v>
      </c>
      <c r="J35" s="8" t="str">
        <f>IF(OR('Benchmark Analysis'!$H31=J$1,'Benchmark Analysis'!$H31+'Benchmark Analysis'!$C31=J$1,'Benchmark Analysis'!$C31*2+'Benchmark Analysis'!$H31=J$1,'Benchmark Analysis'!$C31*3+'Benchmark Analysis'!$H31=J$1,'Benchmark Analysis'!$C31*4+'Benchmark Analysis'!$H31=J$1,'Benchmark Analysis'!$C31*5+'Benchmark Analysis'!$H31=J$1),'Benchmark Analysis'!$L31*(1+'Benchmark Analysis'!$C$110)^'Cash Flow'!J$1," ")</f>
        <v xml:space="preserve"> </v>
      </c>
      <c r="K35" s="8" t="str">
        <f>IF(OR('Benchmark Analysis'!$H31=K$1,'Benchmark Analysis'!$H31+'Benchmark Analysis'!$C31=K$1,'Benchmark Analysis'!$C31*2+'Benchmark Analysis'!$H31=K$1,'Benchmark Analysis'!$C31*3+'Benchmark Analysis'!$H31=K$1,'Benchmark Analysis'!$C31*4+'Benchmark Analysis'!$H31=K$1,'Benchmark Analysis'!$C31*5+'Benchmark Analysis'!$H31=K$1),'Benchmark Analysis'!$L31*(1+'Benchmark Analysis'!$C$110)^'Cash Flow'!K$1," ")</f>
        <v xml:space="preserve"> </v>
      </c>
      <c r="L35" s="8" t="str">
        <f>IF(OR('Benchmark Analysis'!$H31=L$1,'Benchmark Analysis'!$H31+'Benchmark Analysis'!$C31=L$1,'Benchmark Analysis'!$C31*2+'Benchmark Analysis'!$H31=L$1,'Benchmark Analysis'!$C31*3+'Benchmark Analysis'!$H31=L$1,'Benchmark Analysis'!$C31*4+'Benchmark Analysis'!$H31=L$1,'Benchmark Analysis'!$C31*5+'Benchmark Analysis'!$H31=L$1),'Benchmark Analysis'!$L31*(1+'Benchmark Analysis'!$C$110)^'Cash Flow'!L$1," ")</f>
        <v xml:space="preserve"> </v>
      </c>
      <c r="M35" s="8" t="str">
        <f>IF(OR('Benchmark Analysis'!$H31=M$1,'Benchmark Analysis'!$H31+'Benchmark Analysis'!$C31=M$1,'Benchmark Analysis'!$C31*2+'Benchmark Analysis'!$H31=M$1,'Benchmark Analysis'!$C31*3+'Benchmark Analysis'!$H31=M$1,'Benchmark Analysis'!$C31*4+'Benchmark Analysis'!$H31=M$1,'Benchmark Analysis'!$C31*5+'Benchmark Analysis'!$H31=M$1),'Benchmark Analysis'!$L31*(1+'Benchmark Analysis'!$C$110)^'Cash Flow'!M$1," ")</f>
        <v xml:space="preserve"> </v>
      </c>
      <c r="N35" s="8" t="str">
        <f>IF(OR('Benchmark Analysis'!$H31=N$1,'Benchmark Analysis'!$H31+'Benchmark Analysis'!$C31=N$1,'Benchmark Analysis'!$C31*2+'Benchmark Analysis'!$H31=N$1,'Benchmark Analysis'!$C31*3+'Benchmark Analysis'!$H31=N$1,'Benchmark Analysis'!$C31*4+'Benchmark Analysis'!$H31=N$1,'Benchmark Analysis'!$C31*5+'Benchmark Analysis'!$H31=N$1),'Benchmark Analysis'!$L31*(1+'Benchmark Analysis'!$C$110)^'Cash Flow'!N$1," ")</f>
        <v xml:space="preserve"> </v>
      </c>
      <c r="O35" s="8" t="str">
        <f>IF(OR('Benchmark Analysis'!$H31=O$1,'Benchmark Analysis'!$H31+'Benchmark Analysis'!$C31=O$1,'Benchmark Analysis'!$C31*2+'Benchmark Analysis'!$H31=O$1,'Benchmark Analysis'!$C31*3+'Benchmark Analysis'!$H31=O$1,'Benchmark Analysis'!$C31*4+'Benchmark Analysis'!$H31=O$1,'Benchmark Analysis'!$C31*5+'Benchmark Analysis'!$H31=O$1),'Benchmark Analysis'!$L31*(1+'Benchmark Analysis'!$C$110)^'Cash Flow'!O$1," ")</f>
        <v xml:space="preserve"> </v>
      </c>
      <c r="P35" s="8" t="str">
        <f>IF(OR('Benchmark Analysis'!$H31=P$1,'Benchmark Analysis'!$H31+'Benchmark Analysis'!$C31=P$1,'Benchmark Analysis'!$C31*2+'Benchmark Analysis'!$H31=P$1,'Benchmark Analysis'!$C31*3+'Benchmark Analysis'!$H31=P$1,'Benchmark Analysis'!$C31*4+'Benchmark Analysis'!$H31=P$1,'Benchmark Analysis'!$C31*5+'Benchmark Analysis'!$H31=P$1),'Benchmark Analysis'!$L31*(1+'Benchmark Analysis'!$C$110)^'Cash Flow'!P$1," ")</f>
        <v xml:space="preserve"> </v>
      </c>
      <c r="Q35" s="8" t="str">
        <f>IF(OR('Benchmark Analysis'!$H31=Q$1,'Benchmark Analysis'!$H31+'Benchmark Analysis'!$C31=Q$1,'Benchmark Analysis'!$C31*2+'Benchmark Analysis'!$H31=Q$1,'Benchmark Analysis'!$C31*3+'Benchmark Analysis'!$H31=Q$1,'Benchmark Analysis'!$C31*4+'Benchmark Analysis'!$H31=Q$1,'Benchmark Analysis'!$C31*5+'Benchmark Analysis'!$H31=Q$1),'Benchmark Analysis'!$L31*(1+'Benchmark Analysis'!$C$110)^'Cash Flow'!Q$1," ")</f>
        <v xml:space="preserve"> </v>
      </c>
      <c r="R35" s="8" t="str">
        <f>IF(OR('Benchmark Analysis'!$H31=R$1,'Benchmark Analysis'!$H31+'Benchmark Analysis'!$C31=R$1,'Benchmark Analysis'!$C31*2+'Benchmark Analysis'!$H31=R$1,'Benchmark Analysis'!$C31*3+'Benchmark Analysis'!$H31=R$1,'Benchmark Analysis'!$C31*4+'Benchmark Analysis'!$H31=R$1,'Benchmark Analysis'!$C31*5+'Benchmark Analysis'!$H31=R$1),'Benchmark Analysis'!$L31*(1+'Benchmark Analysis'!$C$110)^'Cash Flow'!R$1," ")</f>
        <v xml:space="preserve"> </v>
      </c>
      <c r="S35" s="8" t="str">
        <f>IF(OR('Benchmark Analysis'!$H31=S$1,'Benchmark Analysis'!$H31+'Benchmark Analysis'!$C31=S$1,'Benchmark Analysis'!$C31*2+'Benchmark Analysis'!$H31=S$1,'Benchmark Analysis'!$C31*3+'Benchmark Analysis'!$H31=S$1,'Benchmark Analysis'!$C31*4+'Benchmark Analysis'!$H31=S$1,'Benchmark Analysis'!$C31*5+'Benchmark Analysis'!$H31=S$1),'Benchmark Analysis'!$L31*(1+'Benchmark Analysis'!$C$110)^'Cash Flow'!S$1," ")</f>
        <v xml:space="preserve"> </v>
      </c>
      <c r="T35" s="8" t="str">
        <f>IF(OR('Benchmark Analysis'!$H31=T$1,'Benchmark Analysis'!$H31+'Benchmark Analysis'!$C31=T$1,'Benchmark Analysis'!$C31*2+'Benchmark Analysis'!$H31=T$1,'Benchmark Analysis'!$C31*3+'Benchmark Analysis'!$H31=T$1,'Benchmark Analysis'!$C31*4+'Benchmark Analysis'!$H31=T$1,'Benchmark Analysis'!$C31*5+'Benchmark Analysis'!$H31=T$1),'Benchmark Analysis'!$L31*(1+'Benchmark Analysis'!$C$110)^'Cash Flow'!T$1," ")</f>
        <v xml:space="preserve"> </v>
      </c>
      <c r="U35" s="8" t="str">
        <f>IF(OR('Benchmark Analysis'!$H31=U$1,'Benchmark Analysis'!$H31+'Benchmark Analysis'!$C31=U$1,'Benchmark Analysis'!$C31*2+'Benchmark Analysis'!$H31=U$1,'Benchmark Analysis'!$C31*3+'Benchmark Analysis'!$H31=U$1,'Benchmark Analysis'!$C31*4+'Benchmark Analysis'!$H31=U$1,'Benchmark Analysis'!$C31*5+'Benchmark Analysis'!$H31=U$1),'Benchmark Analysis'!$L31*(1+'Benchmark Analysis'!$C$110)^'Cash Flow'!U$1," ")</f>
        <v xml:space="preserve"> </v>
      </c>
      <c r="V35" s="8" t="str">
        <f>IF(OR('Benchmark Analysis'!$H31=V$1,'Benchmark Analysis'!$H31+'Benchmark Analysis'!$C31=V$1,'Benchmark Analysis'!$C31*2+'Benchmark Analysis'!$H31=V$1,'Benchmark Analysis'!$C31*3+'Benchmark Analysis'!$H31=V$1,'Benchmark Analysis'!$C31*4+'Benchmark Analysis'!$H31=V$1,'Benchmark Analysis'!$C31*5+'Benchmark Analysis'!$H31=V$1),'Benchmark Analysis'!$L31*(1+'Benchmark Analysis'!$C$110)^'Cash Flow'!V$1," ")</f>
        <v xml:space="preserve"> </v>
      </c>
      <c r="W35" s="8" t="str">
        <f>IF(OR('Benchmark Analysis'!$H31=W$1,'Benchmark Analysis'!$H31+'Benchmark Analysis'!$C31=W$1,'Benchmark Analysis'!$C31*2+'Benchmark Analysis'!$H31=W$1,'Benchmark Analysis'!$C31*3+'Benchmark Analysis'!$H31=W$1,'Benchmark Analysis'!$C31*4+'Benchmark Analysis'!$H31=W$1,'Benchmark Analysis'!$C31*5+'Benchmark Analysis'!$H31=W$1),'Benchmark Analysis'!$L31*(1+'Benchmark Analysis'!$C$110)^'Cash Flow'!W$1," ")</f>
        <v xml:space="preserve"> </v>
      </c>
      <c r="X35" s="8" t="str">
        <f>IF(OR('Benchmark Analysis'!$H31=X$1,'Benchmark Analysis'!$H31+'Benchmark Analysis'!$C31=X$1,'Benchmark Analysis'!$C31*2+'Benchmark Analysis'!$H31=X$1,'Benchmark Analysis'!$C31*3+'Benchmark Analysis'!$H31=X$1,'Benchmark Analysis'!$C31*4+'Benchmark Analysis'!$H31=X$1,'Benchmark Analysis'!$C31*5+'Benchmark Analysis'!$H31=X$1),'Benchmark Analysis'!$L31*(1+'Benchmark Analysis'!$C$110)^'Cash Flow'!X$1," ")</f>
        <v xml:space="preserve"> </v>
      </c>
      <c r="Y35" s="8">
        <f>IF(OR('Benchmark Analysis'!$H31=Y$1,'Benchmark Analysis'!$H31+'Benchmark Analysis'!$C31=Y$1,'Benchmark Analysis'!$C31*2+'Benchmark Analysis'!$H31=Y$1,'Benchmark Analysis'!$C31*3+'Benchmark Analysis'!$H31=Y$1,'Benchmark Analysis'!$C31*4+'Benchmark Analysis'!$H31=Y$1,'Benchmark Analysis'!$C31*5+'Benchmark Analysis'!$H31=Y$1),'Benchmark Analysis'!$L31*(1+'Benchmark Analysis'!$C$110)^'Cash Flow'!Y$1," ")</f>
        <v>12367.837366207037</v>
      </c>
      <c r="Z35" s="8" t="str">
        <f>IF(OR('Benchmark Analysis'!$H31=Z$1,'Benchmark Analysis'!$H31+'Benchmark Analysis'!$C31=Z$1,'Benchmark Analysis'!$C31*2+'Benchmark Analysis'!$H31=Z$1,'Benchmark Analysis'!$C31*3+'Benchmark Analysis'!$H31=Z$1,'Benchmark Analysis'!$C31*4+'Benchmark Analysis'!$H31=Z$1,'Benchmark Analysis'!$C31*5+'Benchmark Analysis'!$H31=Z$1),'Benchmark Analysis'!$L31*(1+'Benchmark Analysis'!$C$110)^'Cash Flow'!Z$1," ")</f>
        <v xml:space="preserve"> </v>
      </c>
      <c r="AA35" s="8" t="str">
        <f>IF(OR('Benchmark Analysis'!$H31=AA$1,'Benchmark Analysis'!$H31+'Benchmark Analysis'!$C31=AA$1,'Benchmark Analysis'!$C31*2+'Benchmark Analysis'!$H31=AA$1,'Benchmark Analysis'!$C31*3+'Benchmark Analysis'!$H31=AA$1,'Benchmark Analysis'!$C31*4+'Benchmark Analysis'!$H31=AA$1,'Benchmark Analysis'!$C31*5+'Benchmark Analysis'!$H31=AA$1),'Benchmark Analysis'!$L31*(1+'Benchmark Analysis'!$C$110)^'Cash Flow'!AA$1," ")</f>
        <v xml:space="preserve"> </v>
      </c>
      <c r="AB35" s="8" t="str">
        <f>IF(OR('Benchmark Analysis'!$H31=AB$1,'Benchmark Analysis'!$H31+'Benchmark Analysis'!$C31=AB$1,'Benchmark Analysis'!$C31*2+'Benchmark Analysis'!$H31=AB$1,'Benchmark Analysis'!$C31*3+'Benchmark Analysis'!$H31=AB$1,'Benchmark Analysis'!$C31*4+'Benchmark Analysis'!$H31=AB$1,'Benchmark Analysis'!$C31*5+'Benchmark Analysis'!$H31=AB$1),'Benchmark Analysis'!$L31*(1+'Benchmark Analysis'!$C$110)^'Cash Flow'!AB$1," ")</f>
        <v xml:space="preserve"> </v>
      </c>
      <c r="AC35" s="8" t="str">
        <f>IF(OR('Benchmark Analysis'!$H31=AC$1,'Benchmark Analysis'!$H31+'Benchmark Analysis'!$C31=AC$1,'Benchmark Analysis'!$C31*2+'Benchmark Analysis'!$H31=AC$1,'Benchmark Analysis'!$C31*3+'Benchmark Analysis'!$H31=AC$1,'Benchmark Analysis'!$C31*4+'Benchmark Analysis'!$H31=AC$1,'Benchmark Analysis'!$C31*5+'Benchmark Analysis'!$H31=AC$1),'Benchmark Analysis'!$L31*(1+'Benchmark Analysis'!$C$110)^'Cash Flow'!AC$1," ")</f>
        <v xml:space="preserve"> </v>
      </c>
      <c r="AD35" s="8" t="str">
        <f>IF(OR('Benchmark Analysis'!$H31=AD$1,'Benchmark Analysis'!$H31+'Benchmark Analysis'!$C31=AD$1,'Benchmark Analysis'!$C31*2+'Benchmark Analysis'!$H31=AD$1,'Benchmark Analysis'!$C31*3+'Benchmark Analysis'!$H31=AD$1,'Benchmark Analysis'!$C31*4+'Benchmark Analysis'!$H31=AD$1,'Benchmark Analysis'!$C31*5+'Benchmark Analysis'!$H31=AD$1),'Benchmark Analysis'!$L31*(1+'Benchmark Analysis'!$C$110)^'Cash Flow'!AD$1," ")</f>
        <v xml:space="preserve"> </v>
      </c>
      <c r="AE35" s="8" t="str">
        <f>IF(OR('Benchmark Analysis'!$H31=AE$1,'Benchmark Analysis'!$H31+'Benchmark Analysis'!$C31=AE$1,'Benchmark Analysis'!$C31*2+'Benchmark Analysis'!$H31=AE$1,'Benchmark Analysis'!$C31*3+'Benchmark Analysis'!$H31=AE$1,'Benchmark Analysis'!$C31*4+'Benchmark Analysis'!$H31=AE$1,'Benchmark Analysis'!$C31*5+'Benchmark Analysis'!$H31=AE$1),'Benchmark Analysis'!$L31*(1+'Benchmark Analysis'!$C$110)^'Cash Flow'!AE$1," ")</f>
        <v xml:space="preserve"> </v>
      </c>
      <c r="AF35" s="8" t="str">
        <f>IF(OR('Benchmark Analysis'!$H31=AF$1,'Benchmark Analysis'!$H31+'Benchmark Analysis'!$C31=AF$1,'Benchmark Analysis'!$C31*2+'Benchmark Analysis'!$H31=AF$1,'Benchmark Analysis'!$C31*3+'Benchmark Analysis'!$H31=AF$1,'Benchmark Analysis'!$C31*4+'Benchmark Analysis'!$H31=AF$1,'Benchmark Analysis'!$C31*5+'Benchmark Analysis'!$H31=AF$1),'Benchmark Analysis'!$L31*(1+'Benchmark Analysis'!$C$110)^'Cash Flow'!AF$1," ")</f>
        <v xml:space="preserve"> </v>
      </c>
      <c r="AG35" s="8" t="str">
        <f>IF(OR('Benchmark Analysis'!$H31=AG$1,'Benchmark Analysis'!$H31+'Benchmark Analysis'!$C31=AG$1,'Benchmark Analysis'!$C31*2+'Benchmark Analysis'!$H31=AG$1,'Benchmark Analysis'!$C31*3+'Benchmark Analysis'!$H31=AG$1,'Benchmark Analysis'!$C31*4+'Benchmark Analysis'!$H31=AG$1,'Benchmark Analysis'!$C31*5+'Benchmark Analysis'!$H31=AG$1),'Benchmark Analysis'!$L31*(1+'Benchmark Analysis'!$C$110)^'Cash Flow'!AG$1," ")</f>
        <v xml:space="preserve"> </v>
      </c>
    </row>
    <row r="36" spans="1:33" x14ac:dyDescent="0.2">
      <c r="A36" s="80" t="str">
        <f>'Benchmark Analysis'!A32</f>
        <v>9B</v>
      </c>
      <c r="B36" s="66" t="str">
        <f>'Benchmark Analysis'!B32</f>
        <v>Wall and ceiling finishes - gym, stage and washrooms</v>
      </c>
      <c r="C36" s="7"/>
      <c r="D36" s="8" t="str">
        <f>IF(OR('Benchmark Analysis'!$H32=D$1,'Benchmark Analysis'!$H32+'Benchmark Analysis'!$C32=D$1,'Benchmark Analysis'!$C32*2+'Benchmark Analysis'!$H32=D$1,'Benchmark Analysis'!$C32*3+'Benchmark Analysis'!$H32=D$1,'Benchmark Analysis'!$C32*4+'Benchmark Analysis'!$H32=D$1,'Benchmark Analysis'!$C32*5+'Benchmark Analysis'!$H32=D$1),'Benchmark Analysis'!$L32*(1+'Benchmark Analysis'!$C$110)^'Cash Flow'!D$1," ")</f>
        <v xml:space="preserve"> </v>
      </c>
      <c r="E36" s="8" t="str">
        <f>IF(OR('Benchmark Analysis'!$H32=E$1,'Benchmark Analysis'!$H32+'Benchmark Analysis'!$C32=E$1,'Benchmark Analysis'!$C32*2+'Benchmark Analysis'!$H32=E$1,'Benchmark Analysis'!$C32*3+'Benchmark Analysis'!$H32=E$1,'Benchmark Analysis'!$C32*4+'Benchmark Analysis'!$H32=E$1,'Benchmark Analysis'!$C32*5+'Benchmark Analysis'!$H32=E$1),'Benchmark Analysis'!$L32*(1+'Benchmark Analysis'!$C$110)^'Cash Flow'!E$1," ")</f>
        <v xml:space="preserve"> </v>
      </c>
      <c r="F36" s="8">
        <f>IF(OR('Benchmark Analysis'!$H32=F$1,'Benchmark Analysis'!$H32+'Benchmark Analysis'!$C32=F$1,'Benchmark Analysis'!$C32*2+'Benchmark Analysis'!$H32=F$1,'Benchmark Analysis'!$C32*3+'Benchmark Analysis'!$H32=F$1,'Benchmark Analysis'!$C32*4+'Benchmark Analysis'!$H32=F$1,'Benchmark Analysis'!$C32*5+'Benchmark Analysis'!$H32=F$1),'Benchmark Analysis'!$L32*(1+'Benchmark Analysis'!$C$110)^'Cash Flow'!F$1," ")</f>
        <v>8489.6639999999989</v>
      </c>
      <c r="G36" s="8" t="str">
        <f>IF(OR('Benchmark Analysis'!$H32=G$1,'Benchmark Analysis'!$H32+'Benchmark Analysis'!$C32=G$1,'Benchmark Analysis'!$C32*2+'Benchmark Analysis'!$H32=G$1,'Benchmark Analysis'!$C32*3+'Benchmark Analysis'!$H32=G$1,'Benchmark Analysis'!$C32*4+'Benchmark Analysis'!$H32=G$1,'Benchmark Analysis'!$C32*5+'Benchmark Analysis'!$H32=G$1),'Benchmark Analysis'!$L32*(1+'Benchmark Analysis'!$C$110)^'Cash Flow'!G$1," ")</f>
        <v xml:space="preserve"> </v>
      </c>
      <c r="H36" s="8" t="str">
        <f>IF(OR('Benchmark Analysis'!$H32=H$1,'Benchmark Analysis'!$H32+'Benchmark Analysis'!$C32=H$1,'Benchmark Analysis'!$C32*2+'Benchmark Analysis'!$H32=H$1,'Benchmark Analysis'!$C32*3+'Benchmark Analysis'!$H32=H$1,'Benchmark Analysis'!$C32*4+'Benchmark Analysis'!$H32=H$1,'Benchmark Analysis'!$C32*5+'Benchmark Analysis'!$H32=H$1),'Benchmark Analysis'!$L32*(1+'Benchmark Analysis'!$C$110)^'Cash Flow'!H$1," ")</f>
        <v xml:space="preserve"> </v>
      </c>
      <c r="I36" s="8" t="str">
        <f>IF(OR('Benchmark Analysis'!$H32=I$1,'Benchmark Analysis'!$H32+'Benchmark Analysis'!$C32=I$1,'Benchmark Analysis'!$C32*2+'Benchmark Analysis'!$H32=I$1,'Benchmark Analysis'!$C32*3+'Benchmark Analysis'!$H32=I$1,'Benchmark Analysis'!$C32*4+'Benchmark Analysis'!$H32=I$1,'Benchmark Analysis'!$C32*5+'Benchmark Analysis'!$H32=I$1),'Benchmark Analysis'!$L32*(1+'Benchmark Analysis'!$C$110)^'Cash Flow'!I$1," ")</f>
        <v xml:space="preserve"> </v>
      </c>
      <c r="J36" s="8" t="str">
        <f>IF(OR('Benchmark Analysis'!$H32=J$1,'Benchmark Analysis'!$H32+'Benchmark Analysis'!$C32=J$1,'Benchmark Analysis'!$C32*2+'Benchmark Analysis'!$H32=J$1,'Benchmark Analysis'!$C32*3+'Benchmark Analysis'!$H32=J$1,'Benchmark Analysis'!$C32*4+'Benchmark Analysis'!$H32=J$1,'Benchmark Analysis'!$C32*5+'Benchmark Analysis'!$H32=J$1),'Benchmark Analysis'!$L32*(1+'Benchmark Analysis'!$C$110)^'Cash Flow'!J$1," ")</f>
        <v xml:space="preserve"> </v>
      </c>
      <c r="K36" s="8" t="str">
        <f>IF(OR('Benchmark Analysis'!$H32=K$1,'Benchmark Analysis'!$H32+'Benchmark Analysis'!$C32=K$1,'Benchmark Analysis'!$C32*2+'Benchmark Analysis'!$H32=K$1,'Benchmark Analysis'!$C32*3+'Benchmark Analysis'!$H32=K$1,'Benchmark Analysis'!$C32*4+'Benchmark Analysis'!$H32=K$1,'Benchmark Analysis'!$C32*5+'Benchmark Analysis'!$H32=K$1),'Benchmark Analysis'!$L32*(1+'Benchmark Analysis'!$C$110)^'Cash Flow'!K$1," ")</f>
        <v xml:space="preserve"> </v>
      </c>
      <c r="L36" s="8" t="str">
        <f>IF(OR('Benchmark Analysis'!$H32=L$1,'Benchmark Analysis'!$H32+'Benchmark Analysis'!$C32=L$1,'Benchmark Analysis'!$C32*2+'Benchmark Analysis'!$H32=L$1,'Benchmark Analysis'!$C32*3+'Benchmark Analysis'!$H32=L$1,'Benchmark Analysis'!$C32*4+'Benchmark Analysis'!$H32=L$1,'Benchmark Analysis'!$C32*5+'Benchmark Analysis'!$H32=L$1),'Benchmark Analysis'!$L32*(1+'Benchmark Analysis'!$C$110)^'Cash Flow'!L$1," ")</f>
        <v xml:space="preserve"> </v>
      </c>
      <c r="M36" s="8" t="str">
        <f>IF(OR('Benchmark Analysis'!$H32=M$1,'Benchmark Analysis'!$H32+'Benchmark Analysis'!$C32=M$1,'Benchmark Analysis'!$C32*2+'Benchmark Analysis'!$H32=M$1,'Benchmark Analysis'!$C32*3+'Benchmark Analysis'!$H32=M$1,'Benchmark Analysis'!$C32*4+'Benchmark Analysis'!$H32=M$1,'Benchmark Analysis'!$C32*5+'Benchmark Analysis'!$H32=M$1),'Benchmark Analysis'!$L32*(1+'Benchmark Analysis'!$C$110)^'Cash Flow'!M$1," ")</f>
        <v xml:space="preserve"> </v>
      </c>
      <c r="N36" s="8" t="str">
        <f>IF(OR('Benchmark Analysis'!$H32=N$1,'Benchmark Analysis'!$H32+'Benchmark Analysis'!$C32=N$1,'Benchmark Analysis'!$C32*2+'Benchmark Analysis'!$H32=N$1,'Benchmark Analysis'!$C32*3+'Benchmark Analysis'!$H32=N$1,'Benchmark Analysis'!$C32*4+'Benchmark Analysis'!$H32=N$1,'Benchmark Analysis'!$C32*5+'Benchmark Analysis'!$H32=N$1),'Benchmark Analysis'!$L32*(1+'Benchmark Analysis'!$C$110)^'Cash Flow'!N$1," ")</f>
        <v xml:space="preserve"> </v>
      </c>
      <c r="O36" s="8" t="str">
        <f>IF(OR('Benchmark Analysis'!$H32=O$1,'Benchmark Analysis'!$H32+'Benchmark Analysis'!$C32=O$1,'Benchmark Analysis'!$C32*2+'Benchmark Analysis'!$H32=O$1,'Benchmark Analysis'!$C32*3+'Benchmark Analysis'!$H32=O$1,'Benchmark Analysis'!$C32*4+'Benchmark Analysis'!$H32=O$1,'Benchmark Analysis'!$C32*5+'Benchmark Analysis'!$H32=O$1),'Benchmark Analysis'!$L32*(1+'Benchmark Analysis'!$C$110)^'Cash Flow'!O$1," ")</f>
        <v xml:space="preserve"> </v>
      </c>
      <c r="P36" s="8" t="str">
        <f>IF(OR('Benchmark Analysis'!$H32=P$1,'Benchmark Analysis'!$H32+'Benchmark Analysis'!$C32=P$1,'Benchmark Analysis'!$C32*2+'Benchmark Analysis'!$H32=P$1,'Benchmark Analysis'!$C32*3+'Benchmark Analysis'!$H32=P$1,'Benchmark Analysis'!$C32*4+'Benchmark Analysis'!$H32=P$1,'Benchmark Analysis'!$C32*5+'Benchmark Analysis'!$H32=P$1),'Benchmark Analysis'!$L32*(1+'Benchmark Analysis'!$C$110)^'Cash Flow'!P$1," ")</f>
        <v xml:space="preserve"> </v>
      </c>
      <c r="Q36" s="8" t="str">
        <f>IF(OR('Benchmark Analysis'!$H32=Q$1,'Benchmark Analysis'!$H32+'Benchmark Analysis'!$C32=Q$1,'Benchmark Analysis'!$C32*2+'Benchmark Analysis'!$H32=Q$1,'Benchmark Analysis'!$C32*3+'Benchmark Analysis'!$H32=Q$1,'Benchmark Analysis'!$C32*4+'Benchmark Analysis'!$H32=Q$1,'Benchmark Analysis'!$C32*5+'Benchmark Analysis'!$H32=Q$1),'Benchmark Analysis'!$L32*(1+'Benchmark Analysis'!$C$110)^'Cash Flow'!Q$1," ")</f>
        <v xml:space="preserve"> </v>
      </c>
      <c r="R36" s="8" t="str">
        <f>IF(OR('Benchmark Analysis'!$H32=R$1,'Benchmark Analysis'!$H32+'Benchmark Analysis'!$C32=R$1,'Benchmark Analysis'!$C32*2+'Benchmark Analysis'!$H32=R$1,'Benchmark Analysis'!$C32*3+'Benchmark Analysis'!$H32=R$1,'Benchmark Analysis'!$C32*4+'Benchmark Analysis'!$H32=R$1,'Benchmark Analysis'!$C32*5+'Benchmark Analysis'!$H32=R$1),'Benchmark Analysis'!$L32*(1+'Benchmark Analysis'!$C$110)^'Cash Flow'!R$1," ")</f>
        <v xml:space="preserve"> </v>
      </c>
      <c r="S36" s="8" t="str">
        <f>IF(OR('Benchmark Analysis'!$H32=S$1,'Benchmark Analysis'!$H32+'Benchmark Analysis'!$C32=S$1,'Benchmark Analysis'!$C32*2+'Benchmark Analysis'!$H32=S$1,'Benchmark Analysis'!$C32*3+'Benchmark Analysis'!$H32=S$1,'Benchmark Analysis'!$C32*4+'Benchmark Analysis'!$H32=S$1,'Benchmark Analysis'!$C32*5+'Benchmark Analysis'!$H32=S$1),'Benchmark Analysis'!$L32*(1+'Benchmark Analysis'!$C$110)^'Cash Flow'!S$1," ")</f>
        <v xml:space="preserve"> </v>
      </c>
      <c r="T36" s="8" t="str">
        <f>IF(OR('Benchmark Analysis'!$H32=T$1,'Benchmark Analysis'!$H32+'Benchmark Analysis'!$C32=T$1,'Benchmark Analysis'!$C32*2+'Benchmark Analysis'!$H32=T$1,'Benchmark Analysis'!$C32*3+'Benchmark Analysis'!$H32=T$1,'Benchmark Analysis'!$C32*4+'Benchmark Analysis'!$H32=T$1,'Benchmark Analysis'!$C32*5+'Benchmark Analysis'!$H32=T$1),'Benchmark Analysis'!$L32*(1+'Benchmark Analysis'!$C$110)^'Cash Flow'!T$1," ")</f>
        <v xml:space="preserve"> </v>
      </c>
      <c r="U36" s="8" t="str">
        <f>IF(OR('Benchmark Analysis'!$H32=U$1,'Benchmark Analysis'!$H32+'Benchmark Analysis'!$C32=U$1,'Benchmark Analysis'!$C32*2+'Benchmark Analysis'!$H32=U$1,'Benchmark Analysis'!$C32*3+'Benchmark Analysis'!$H32=U$1,'Benchmark Analysis'!$C32*4+'Benchmark Analysis'!$H32=U$1,'Benchmark Analysis'!$C32*5+'Benchmark Analysis'!$H32=U$1),'Benchmark Analysis'!$L32*(1+'Benchmark Analysis'!$C$110)^'Cash Flow'!U$1," ")</f>
        <v xml:space="preserve"> </v>
      </c>
      <c r="V36" s="8" t="str">
        <f>IF(OR('Benchmark Analysis'!$H32=V$1,'Benchmark Analysis'!$H32+'Benchmark Analysis'!$C32=V$1,'Benchmark Analysis'!$C32*2+'Benchmark Analysis'!$H32=V$1,'Benchmark Analysis'!$C32*3+'Benchmark Analysis'!$H32=V$1,'Benchmark Analysis'!$C32*4+'Benchmark Analysis'!$H32=V$1,'Benchmark Analysis'!$C32*5+'Benchmark Analysis'!$H32=V$1),'Benchmark Analysis'!$L32*(1+'Benchmark Analysis'!$C$110)^'Cash Flow'!V$1," ")</f>
        <v xml:space="preserve"> </v>
      </c>
      <c r="W36" s="8" t="str">
        <f>IF(OR('Benchmark Analysis'!$H32=W$1,'Benchmark Analysis'!$H32+'Benchmark Analysis'!$C32=W$1,'Benchmark Analysis'!$C32*2+'Benchmark Analysis'!$H32=W$1,'Benchmark Analysis'!$C32*3+'Benchmark Analysis'!$H32=W$1,'Benchmark Analysis'!$C32*4+'Benchmark Analysis'!$H32=W$1,'Benchmark Analysis'!$C32*5+'Benchmark Analysis'!$H32=W$1),'Benchmark Analysis'!$L32*(1+'Benchmark Analysis'!$C$110)^'Cash Flow'!W$1," ")</f>
        <v xml:space="preserve"> </v>
      </c>
      <c r="X36" s="8" t="str">
        <f>IF(OR('Benchmark Analysis'!$H32=X$1,'Benchmark Analysis'!$H32+'Benchmark Analysis'!$C32=X$1,'Benchmark Analysis'!$C32*2+'Benchmark Analysis'!$H32=X$1,'Benchmark Analysis'!$C32*3+'Benchmark Analysis'!$H32=X$1,'Benchmark Analysis'!$C32*4+'Benchmark Analysis'!$H32=X$1,'Benchmark Analysis'!$C32*5+'Benchmark Analysis'!$H32=X$1),'Benchmark Analysis'!$L32*(1+'Benchmark Analysis'!$C$110)^'Cash Flow'!X$1," ")</f>
        <v xml:space="preserve"> </v>
      </c>
      <c r="Y36" s="8" t="str">
        <f>IF(OR('Benchmark Analysis'!$H32=Y$1,'Benchmark Analysis'!$H32+'Benchmark Analysis'!$C32=Y$1,'Benchmark Analysis'!$C32*2+'Benchmark Analysis'!$H32=Y$1,'Benchmark Analysis'!$C32*3+'Benchmark Analysis'!$H32=Y$1,'Benchmark Analysis'!$C32*4+'Benchmark Analysis'!$H32=Y$1,'Benchmark Analysis'!$C32*5+'Benchmark Analysis'!$H32=Y$1),'Benchmark Analysis'!$L32*(1+'Benchmark Analysis'!$C$110)^'Cash Flow'!Y$1," ")</f>
        <v xml:space="preserve"> </v>
      </c>
      <c r="Z36" s="8">
        <f>IF(OR('Benchmark Analysis'!$H32=Z$1,'Benchmark Analysis'!$H32+'Benchmark Analysis'!$C32=Z$1,'Benchmark Analysis'!$C32*2+'Benchmark Analysis'!$H32=Z$1,'Benchmark Analysis'!$C32*3+'Benchmark Analysis'!$H32=Z$1,'Benchmark Analysis'!$C32*4+'Benchmark Analysis'!$H32=Z$1,'Benchmark Analysis'!$C32*5+'Benchmark Analysis'!$H32=Z$1),'Benchmark Analysis'!$L32*(1+'Benchmark Analysis'!$C$110)^'Cash Flow'!Z$1," ")</f>
        <v>12615.194113531175</v>
      </c>
      <c r="AA36" s="8" t="str">
        <f>IF(OR('Benchmark Analysis'!$H32=AA$1,'Benchmark Analysis'!$H32+'Benchmark Analysis'!$C32=AA$1,'Benchmark Analysis'!$C32*2+'Benchmark Analysis'!$H32=AA$1,'Benchmark Analysis'!$C32*3+'Benchmark Analysis'!$H32=AA$1,'Benchmark Analysis'!$C32*4+'Benchmark Analysis'!$H32=AA$1,'Benchmark Analysis'!$C32*5+'Benchmark Analysis'!$H32=AA$1),'Benchmark Analysis'!$L32*(1+'Benchmark Analysis'!$C$110)^'Cash Flow'!AA$1," ")</f>
        <v xml:space="preserve"> </v>
      </c>
      <c r="AB36" s="8" t="str">
        <f>IF(OR('Benchmark Analysis'!$H32=AB$1,'Benchmark Analysis'!$H32+'Benchmark Analysis'!$C32=AB$1,'Benchmark Analysis'!$C32*2+'Benchmark Analysis'!$H32=AB$1,'Benchmark Analysis'!$C32*3+'Benchmark Analysis'!$H32=AB$1,'Benchmark Analysis'!$C32*4+'Benchmark Analysis'!$H32=AB$1,'Benchmark Analysis'!$C32*5+'Benchmark Analysis'!$H32=AB$1),'Benchmark Analysis'!$L32*(1+'Benchmark Analysis'!$C$110)^'Cash Flow'!AB$1," ")</f>
        <v xml:space="preserve"> </v>
      </c>
      <c r="AC36" s="8" t="str">
        <f>IF(OR('Benchmark Analysis'!$H32=AC$1,'Benchmark Analysis'!$H32+'Benchmark Analysis'!$C32=AC$1,'Benchmark Analysis'!$C32*2+'Benchmark Analysis'!$H32=AC$1,'Benchmark Analysis'!$C32*3+'Benchmark Analysis'!$H32=AC$1,'Benchmark Analysis'!$C32*4+'Benchmark Analysis'!$H32=AC$1,'Benchmark Analysis'!$C32*5+'Benchmark Analysis'!$H32=AC$1),'Benchmark Analysis'!$L32*(1+'Benchmark Analysis'!$C$110)^'Cash Flow'!AC$1," ")</f>
        <v xml:space="preserve"> </v>
      </c>
      <c r="AD36" s="8" t="str">
        <f>IF(OR('Benchmark Analysis'!$H32=AD$1,'Benchmark Analysis'!$H32+'Benchmark Analysis'!$C32=AD$1,'Benchmark Analysis'!$C32*2+'Benchmark Analysis'!$H32=AD$1,'Benchmark Analysis'!$C32*3+'Benchmark Analysis'!$H32=AD$1,'Benchmark Analysis'!$C32*4+'Benchmark Analysis'!$H32=AD$1,'Benchmark Analysis'!$C32*5+'Benchmark Analysis'!$H32=AD$1),'Benchmark Analysis'!$L32*(1+'Benchmark Analysis'!$C$110)^'Cash Flow'!AD$1," ")</f>
        <v xml:space="preserve"> </v>
      </c>
      <c r="AE36" s="8" t="str">
        <f>IF(OR('Benchmark Analysis'!$H32=AE$1,'Benchmark Analysis'!$H32+'Benchmark Analysis'!$C32=AE$1,'Benchmark Analysis'!$C32*2+'Benchmark Analysis'!$H32=AE$1,'Benchmark Analysis'!$C32*3+'Benchmark Analysis'!$H32=AE$1,'Benchmark Analysis'!$C32*4+'Benchmark Analysis'!$H32=AE$1,'Benchmark Analysis'!$C32*5+'Benchmark Analysis'!$H32=AE$1),'Benchmark Analysis'!$L32*(1+'Benchmark Analysis'!$C$110)^'Cash Flow'!AE$1," ")</f>
        <v xml:space="preserve"> </v>
      </c>
      <c r="AF36" s="8" t="str">
        <f>IF(OR('Benchmark Analysis'!$H32=AF$1,'Benchmark Analysis'!$H32+'Benchmark Analysis'!$C32=AF$1,'Benchmark Analysis'!$C32*2+'Benchmark Analysis'!$H32=AF$1,'Benchmark Analysis'!$C32*3+'Benchmark Analysis'!$H32=AF$1,'Benchmark Analysis'!$C32*4+'Benchmark Analysis'!$H32=AF$1,'Benchmark Analysis'!$C32*5+'Benchmark Analysis'!$H32=AF$1),'Benchmark Analysis'!$L32*(1+'Benchmark Analysis'!$C$110)^'Cash Flow'!AF$1," ")</f>
        <v xml:space="preserve"> </v>
      </c>
      <c r="AG36" s="8" t="str">
        <f>IF(OR('Benchmark Analysis'!$H32=AG$1,'Benchmark Analysis'!$H32+'Benchmark Analysis'!$C32=AG$1,'Benchmark Analysis'!$C32*2+'Benchmark Analysis'!$H32=AG$1,'Benchmark Analysis'!$C32*3+'Benchmark Analysis'!$H32=AG$1,'Benchmark Analysis'!$C32*4+'Benchmark Analysis'!$H32=AG$1,'Benchmark Analysis'!$C32*5+'Benchmark Analysis'!$H32=AG$1),'Benchmark Analysis'!$L32*(1+'Benchmark Analysis'!$C$110)^'Cash Flow'!AG$1," ")</f>
        <v xml:space="preserve"> </v>
      </c>
    </row>
    <row r="37" spans="1:33" x14ac:dyDescent="0.2">
      <c r="A37" s="80" t="str">
        <f>'Benchmark Analysis'!A33</f>
        <v>9C</v>
      </c>
      <c r="B37" s="66" t="str">
        <f>'Benchmark Analysis'!B33</f>
        <v>Wall finishes - upstairs offices</v>
      </c>
      <c r="C37" s="7"/>
      <c r="D37" s="8" t="str">
        <f>IF(OR('Benchmark Analysis'!$H33=D$1,'Benchmark Analysis'!$H33+'Benchmark Analysis'!$C33=D$1,'Benchmark Analysis'!$C33*2+'Benchmark Analysis'!$H33=D$1,'Benchmark Analysis'!$C33*3+'Benchmark Analysis'!$H33=D$1,'Benchmark Analysis'!$C33*4+'Benchmark Analysis'!$H33=D$1,'Benchmark Analysis'!$C33*5+'Benchmark Analysis'!$H33=D$1),'Benchmark Analysis'!$L33*(1+'Benchmark Analysis'!$C$110)^'Cash Flow'!D$1," ")</f>
        <v xml:space="preserve"> </v>
      </c>
      <c r="E37" s="8" t="str">
        <f>IF(OR('Benchmark Analysis'!$H33=E$1,'Benchmark Analysis'!$H33+'Benchmark Analysis'!$C33=E$1,'Benchmark Analysis'!$C33*2+'Benchmark Analysis'!$H33=E$1,'Benchmark Analysis'!$C33*3+'Benchmark Analysis'!$H33=E$1,'Benchmark Analysis'!$C33*4+'Benchmark Analysis'!$H33=E$1,'Benchmark Analysis'!$C33*5+'Benchmark Analysis'!$H33=E$1),'Benchmark Analysis'!$L33*(1+'Benchmark Analysis'!$C$110)^'Cash Flow'!E$1," ")</f>
        <v xml:space="preserve"> </v>
      </c>
      <c r="F37" s="8">
        <f>IF(OR('Benchmark Analysis'!$H33=F$1,'Benchmark Analysis'!$H33+'Benchmark Analysis'!$C33=F$1,'Benchmark Analysis'!$C33*2+'Benchmark Analysis'!$H33=F$1,'Benchmark Analysis'!$C33*3+'Benchmark Analysis'!$H33=F$1,'Benchmark Analysis'!$C33*4+'Benchmark Analysis'!$H33=F$1,'Benchmark Analysis'!$C33*5+'Benchmark Analysis'!$H33=F$1),'Benchmark Analysis'!$L33*(1+'Benchmark Analysis'!$C$110)^'Cash Flow'!F$1," ")</f>
        <v>1910.1743999999999</v>
      </c>
      <c r="G37" s="8" t="str">
        <f>IF(OR('Benchmark Analysis'!$H33=G$1,'Benchmark Analysis'!$H33+'Benchmark Analysis'!$C33=G$1,'Benchmark Analysis'!$C33*2+'Benchmark Analysis'!$H33=G$1,'Benchmark Analysis'!$C33*3+'Benchmark Analysis'!$H33=G$1,'Benchmark Analysis'!$C33*4+'Benchmark Analysis'!$H33=G$1,'Benchmark Analysis'!$C33*5+'Benchmark Analysis'!$H33=G$1),'Benchmark Analysis'!$L33*(1+'Benchmark Analysis'!$C$110)^'Cash Flow'!G$1," ")</f>
        <v xml:space="preserve"> </v>
      </c>
      <c r="H37" s="8" t="str">
        <f>IF(OR('Benchmark Analysis'!$H33=H$1,'Benchmark Analysis'!$H33+'Benchmark Analysis'!$C33=H$1,'Benchmark Analysis'!$C33*2+'Benchmark Analysis'!$H33=H$1,'Benchmark Analysis'!$C33*3+'Benchmark Analysis'!$H33=H$1,'Benchmark Analysis'!$C33*4+'Benchmark Analysis'!$H33=H$1,'Benchmark Analysis'!$C33*5+'Benchmark Analysis'!$H33=H$1),'Benchmark Analysis'!$L33*(1+'Benchmark Analysis'!$C$110)^'Cash Flow'!H$1," ")</f>
        <v xml:space="preserve"> </v>
      </c>
      <c r="I37" s="8" t="str">
        <f>IF(OR('Benchmark Analysis'!$H33=I$1,'Benchmark Analysis'!$H33+'Benchmark Analysis'!$C33=I$1,'Benchmark Analysis'!$C33*2+'Benchmark Analysis'!$H33=I$1,'Benchmark Analysis'!$C33*3+'Benchmark Analysis'!$H33=I$1,'Benchmark Analysis'!$C33*4+'Benchmark Analysis'!$H33=I$1,'Benchmark Analysis'!$C33*5+'Benchmark Analysis'!$H33=I$1),'Benchmark Analysis'!$L33*(1+'Benchmark Analysis'!$C$110)^'Cash Flow'!I$1," ")</f>
        <v xml:space="preserve"> </v>
      </c>
      <c r="J37" s="8" t="str">
        <f>IF(OR('Benchmark Analysis'!$H33=J$1,'Benchmark Analysis'!$H33+'Benchmark Analysis'!$C33=J$1,'Benchmark Analysis'!$C33*2+'Benchmark Analysis'!$H33=J$1,'Benchmark Analysis'!$C33*3+'Benchmark Analysis'!$H33=J$1,'Benchmark Analysis'!$C33*4+'Benchmark Analysis'!$H33=J$1,'Benchmark Analysis'!$C33*5+'Benchmark Analysis'!$H33=J$1),'Benchmark Analysis'!$L33*(1+'Benchmark Analysis'!$C$110)^'Cash Flow'!J$1," ")</f>
        <v xml:space="preserve"> </v>
      </c>
      <c r="K37" s="8" t="str">
        <f>IF(OR('Benchmark Analysis'!$H33=K$1,'Benchmark Analysis'!$H33+'Benchmark Analysis'!$C33=K$1,'Benchmark Analysis'!$C33*2+'Benchmark Analysis'!$H33=K$1,'Benchmark Analysis'!$C33*3+'Benchmark Analysis'!$H33=K$1,'Benchmark Analysis'!$C33*4+'Benchmark Analysis'!$H33=K$1,'Benchmark Analysis'!$C33*5+'Benchmark Analysis'!$H33=K$1),'Benchmark Analysis'!$L33*(1+'Benchmark Analysis'!$C$110)^'Cash Flow'!K$1," ")</f>
        <v xml:space="preserve"> </v>
      </c>
      <c r="L37" s="8" t="str">
        <f>IF(OR('Benchmark Analysis'!$H33=L$1,'Benchmark Analysis'!$H33+'Benchmark Analysis'!$C33=L$1,'Benchmark Analysis'!$C33*2+'Benchmark Analysis'!$H33=L$1,'Benchmark Analysis'!$C33*3+'Benchmark Analysis'!$H33=L$1,'Benchmark Analysis'!$C33*4+'Benchmark Analysis'!$H33=L$1,'Benchmark Analysis'!$C33*5+'Benchmark Analysis'!$H33=L$1),'Benchmark Analysis'!$L33*(1+'Benchmark Analysis'!$C$110)^'Cash Flow'!L$1," ")</f>
        <v xml:space="preserve"> </v>
      </c>
      <c r="M37" s="8" t="str">
        <f>IF(OR('Benchmark Analysis'!$H33=M$1,'Benchmark Analysis'!$H33+'Benchmark Analysis'!$C33=M$1,'Benchmark Analysis'!$C33*2+'Benchmark Analysis'!$H33=M$1,'Benchmark Analysis'!$C33*3+'Benchmark Analysis'!$H33=M$1,'Benchmark Analysis'!$C33*4+'Benchmark Analysis'!$H33=M$1,'Benchmark Analysis'!$C33*5+'Benchmark Analysis'!$H33=M$1),'Benchmark Analysis'!$L33*(1+'Benchmark Analysis'!$C$110)^'Cash Flow'!M$1," ")</f>
        <v xml:space="preserve"> </v>
      </c>
      <c r="N37" s="8" t="str">
        <f>IF(OR('Benchmark Analysis'!$H33=N$1,'Benchmark Analysis'!$H33+'Benchmark Analysis'!$C33=N$1,'Benchmark Analysis'!$C33*2+'Benchmark Analysis'!$H33=N$1,'Benchmark Analysis'!$C33*3+'Benchmark Analysis'!$H33=N$1,'Benchmark Analysis'!$C33*4+'Benchmark Analysis'!$H33=N$1,'Benchmark Analysis'!$C33*5+'Benchmark Analysis'!$H33=N$1),'Benchmark Analysis'!$L33*(1+'Benchmark Analysis'!$C$110)^'Cash Flow'!N$1," ")</f>
        <v xml:space="preserve"> </v>
      </c>
      <c r="O37" s="8" t="str">
        <f>IF(OR('Benchmark Analysis'!$H33=O$1,'Benchmark Analysis'!$H33+'Benchmark Analysis'!$C33=O$1,'Benchmark Analysis'!$C33*2+'Benchmark Analysis'!$H33=O$1,'Benchmark Analysis'!$C33*3+'Benchmark Analysis'!$H33=O$1,'Benchmark Analysis'!$C33*4+'Benchmark Analysis'!$H33=O$1,'Benchmark Analysis'!$C33*5+'Benchmark Analysis'!$H33=O$1),'Benchmark Analysis'!$L33*(1+'Benchmark Analysis'!$C$110)^'Cash Flow'!O$1," ")</f>
        <v xml:space="preserve"> </v>
      </c>
      <c r="P37" s="8" t="str">
        <f>IF(OR('Benchmark Analysis'!$H33=P$1,'Benchmark Analysis'!$H33+'Benchmark Analysis'!$C33=P$1,'Benchmark Analysis'!$C33*2+'Benchmark Analysis'!$H33=P$1,'Benchmark Analysis'!$C33*3+'Benchmark Analysis'!$H33=P$1,'Benchmark Analysis'!$C33*4+'Benchmark Analysis'!$H33=P$1,'Benchmark Analysis'!$C33*5+'Benchmark Analysis'!$H33=P$1),'Benchmark Analysis'!$L33*(1+'Benchmark Analysis'!$C$110)^'Cash Flow'!P$1," ")</f>
        <v xml:space="preserve"> </v>
      </c>
      <c r="Q37" s="8" t="str">
        <f>IF(OR('Benchmark Analysis'!$H33=Q$1,'Benchmark Analysis'!$H33+'Benchmark Analysis'!$C33=Q$1,'Benchmark Analysis'!$C33*2+'Benchmark Analysis'!$H33=Q$1,'Benchmark Analysis'!$C33*3+'Benchmark Analysis'!$H33=Q$1,'Benchmark Analysis'!$C33*4+'Benchmark Analysis'!$H33=Q$1,'Benchmark Analysis'!$C33*5+'Benchmark Analysis'!$H33=Q$1),'Benchmark Analysis'!$L33*(1+'Benchmark Analysis'!$C$110)^'Cash Flow'!Q$1," ")</f>
        <v xml:space="preserve"> </v>
      </c>
      <c r="R37" s="8" t="str">
        <f>IF(OR('Benchmark Analysis'!$H33=R$1,'Benchmark Analysis'!$H33+'Benchmark Analysis'!$C33=R$1,'Benchmark Analysis'!$C33*2+'Benchmark Analysis'!$H33=R$1,'Benchmark Analysis'!$C33*3+'Benchmark Analysis'!$H33=R$1,'Benchmark Analysis'!$C33*4+'Benchmark Analysis'!$H33=R$1,'Benchmark Analysis'!$C33*5+'Benchmark Analysis'!$H33=R$1),'Benchmark Analysis'!$L33*(1+'Benchmark Analysis'!$C$110)^'Cash Flow'!R$1," ")</f>
        <v xml:space="preserve"> </v>
      </c>
      <c r="S37" s="8" t="str">
        <f>IF(OR('Benchmark Analysis'!$H33=S$1,'Benchmark Analysis'!$H33+'Benchmark Analysis'!$C33=S$1,'Benchmark Analysis'!$C33*2+'Benchmark Analysis'!$H33=S$1,'Benchmark Analysis'!$C33*3+'Benchmark Analysis'!$H33=S$1,'Benchmark Analysis'!$C33*4+'Benchmark Analysis'!$H33=S$1,'Benchmark Analysis'!$C33*5+'Benchmark Analysis'!$H33=S$1),'Benchmark Analysis'!$L33*(1+'Benchmark Analysis'!$C$110)^'Cash Flow'!S$1," ")</f>
        <v xml:space="preserve"> </v>
      </c>
      <c r="T37" s="8" t="str">
        <f>IF(OR('Benchmark Analysis'!$H33=T$1,'Benchmark Analysis'!$H33+'Benchmark Analysis'!$C33=T$1,'Benchmark Analysis'!$C33*2+'Benchmark Analysis'!$H33=T$1,'Benchmark Analysis'!$C33*3+'Benchmark Analysis'!$H33=T$1,'Benchmark Analysis'!$C33*4+'Benchmark Analysis'!$H33=T$1,'Benchmark Analysis'!$C33*5+'Benchmark Analysis'!$H33=T$1),'Benchmark Analysis'!$L33*(1+'Benchmark Analysis'!$C$110)^'Cash Flow'!T$1," ")</f>
        <v xml:space="preserve"> </v>
      </c>
      <c r="U37" s="8" t="str">
        <f>IF(OR('Benchmark Analysis'!$H33=U$1,'Benchmark Analysis'!$H33+'Benchmark Analysis'!$C33=U$1,'Benchmark Analysis'!$C33*2+'Benchmark Analysis'!$H33=U$1,'Benchmark Analysis'!$C33*3+'Benchmark Analysis'!$H33=U$1,'Benchmark Analysis'!$C33*4+'Benchmark Analysis'!$H33=U$1,'Benchmark Analysis'!$C33*5+'Benchmark Analysis'!$H33=U$1),'Benchmark Analysis'!$L33*(1+'Benchmark Analysis'!$C$110)^'Cash Flow'!U$1," ")</f>
        <v xml:space="preserve"> </v>
      </c>
      <c r="V37" s="8" t="str">
        <f>IF(OR('Benchmark Analysis'!$H33=V$1,'Benchmark Analysis'!$H33+'Benchmark Analysis'!$C33=V$1,'Benchmark Analysis'!$C33*2+'Benchmark Analysis'!$H33=V$1,'Benchmark Analysis'!$C33*3+'Benchmark Analysis'!$H33=V$1,'Benchmark Analysis'!$C33*4+'Benchmark Analysis'!$H33=V$1,'Benchmark Analysis'!$C33*5+'Benchmark Analysis'!$H33=V$1),'Benchmark Analysis'!$L33*(1+'Benchmark Analysis'!$C$110)^'Cash Flow'!V$1," ")</f>
        <v xml:space="preserve"> </v>
      </c>
      <c r="W37" s="8" t="str">
        <f>IF(OR('Benchmark Analysis'!$H33=W$1,'Benchmark Analysis'!$H33+'Benchmark Analysis'!$C33=W$1,'Benchmark Analysis'!$C33*2+'Benchmark Analysis'!$H33=W$1,'Benchmark Analysis'!$C33*3+'Benchmark Analysis'!$H33=W$1,'Benchmark Analysis'!$C33*4+'Benchmark Analysis'!$H33=W$1,'Benchmark Analysis'!$C33*5+'Benchmark Analysis'!$H33=W$1),'Benchmark Analysis'!$L33*(1+'Benchmark Analysis'!$C$110)^'Cash Flow'!W$1," ")</f>
        <v xml:space="preserve"> </v>
      </c>
      <c r="X37" s="8" t="str">
        <f>IF(OR('Benchmark Analysis'!$H33=X$1,'Benchmark Analysis'!$H33+'Benchmark Analysis'!$C33=X$1,'Benchmark Analysis'!$C33*2+'Benchmark Analysis'!$H33=X$1,'Benchmark Analysis'!$C33*3+'Benchmark Analysis'!$H33=X$1,'Benchmark Analysis'!$C33*4+'Benchmark Analysis'!$H33=X$1,'Benchmark Analysis'!$C33*5+'Benchmark Analysis'!$H33=X$1),'Benchmark Analysis'!$L33*(1+'Benchmark Analysis'!$C$110)^'Cash Flow'!X$1," ")</f>
        <v xml:space="preserve"> </v>
      </c>
      <c r="Y37" s="8" t="str">
        <f>IF(OR('Benchmark Analysis'!$H33=Y$1,'Benchmark Analysis'!$H33+'Benchmark Analysis'!$C33=Y$1,'Benchmark Analysis'!$C33*2+'Benchmark Analysis'!$H33=Y$1,'Benchmark Analysis'!$C33*3+'Benchmark Analysis'!$H33=Y$1,'Benchmark Analysis'!$C33*4+'Benchmark Analysis'!$H33=Y$1,'Benchmark Analysis'!$C33*5+'Benchmark Analysis'!$H33=Y$1),'Benchmark Analysis'!$L33*(1+'Benchmark Analysis'!$C$110)^'Cash Flow'!Y$1," ")</f>
        <v xml:space="preserve"> </v>
      </c>
      <c r="Z37" s="8">
        <f>IF(OR('Benchmark Analysis'!$H33=Z$1,'Benchmark Analysis'!$H33+'Benchmark Analysis'!$C33=Z$1,'Benchmark Analysis'!$C33*2+'Benchmark Analysis'!$H33=Z$1,'Benchmark Analysis'!$C33*3+'Benchmark Analysis'!$H33=Z$1,'Benchmark Analysis'!$C33*4+'Benchmark Analysis'!$H33=Z$1,'Benchmark Analysis'!$C33*5+'Benchmark Analysis'!$H33=Z$1),'Benchmark Analysis'!$L33*(1+'Benchmark Analysis'!$C$110)^'Cash Flow'!Z$1," ")</f>
        <v>2838.4186755445148</v>
      </c>
      <c r="AA37" s="8" t="str">
        <f>IF(OR('Benchmark Analysis'!$H33=AA$1,'Benchmark Analysis'!$H33+'Benchmark Analysis'!$C33=AA$1,'Benchmark Analysis'!$C33*2+'Benchmark Analysis'!$H33=AA$1,'Benchmark Analysis'!$C33*3+'Benchmark Analysis'!$H33=AA$1,'Benchmark Analysis'!$C33*4+'Benchmark Analysis'!$H33=AA$1,'Benchmark Analysis'!$C33*5+'Benchmark Analysis'!$H33=AA$1),'Benchmark Analysis'!$L33*(1+'Benchmark Analysis'!$C$110)^'Cash Flow'!AA$1," ")</f>
        <v xml:space="preserve"> </v>
      </c>
      <c r="AB37" s="8" t="str">
        <f>IF(OR('Benchmark Analysis'!$H33=AB$1,'Benchmark Analysis'!$H33+'Benchmark Analysis'!$C33=AB$1,'Benchmark Analysis'!$C33*2+'Benchmark Analysis'!$H33=AB$1,'Benchmark Analysis'!$C33*3+'Benchmark Analysis'!$H33=AB$1,'Benchmark Analysis'!$C33*4+'Benchmark Analysis'!$H33=AB$1,'Benchmark Analysis'!$C33*5+'Benchmark Analysis'!$H33=AB$1),'Benchmark Analysis'!$L33*(1+'Benchmark Analysis'!$C$110)^'Cash Flow'!AB$1," ")</f>
        <v xml:space="preserve"> </v>
      </c>
      <c r="AC37" s="8" t="str">
        <f>IF(OR('Benchmark Analysis'!$H33=AC$1,'Benchmark Analysis'!$H33+'Benchmark Analysis'!$C33=AC$1,'Benchmark Analysis'!$C33*2+'Benchmark Analysis'!$H33=AC$1,'Benchmark Analysis'!$C33*3+'Benchmark Analysis'!$H33=AC$1,'Benchmark Analysis'!$C33*4+'Benchmark Analysis'!$H33=AC$1,'Benchmark Analysis'!$C33*5+'Benchmark Analysis'!$H33=AC$1),'Benchmark Analysis'!$L33*(1+'Benchmark Analysis'!$C$110)^'Cash Flow'!AC$1," ")</f>
        <v xml:space="preserve"> </v>
      </c>
      <c r="AD37" s="8" t="str">
        <f>IF(OR('Benchmark Analysis'!$H33=AD$1,'Benchmark Analysis'!$H33+'Benchmark Analysis'!$C33=AD$1,'Benchmark Analysis'!$C33*2+'Benchmark Analysis'!$H33=AD$1,'Benchmark Analysis'!$C33*3+'Benchmark Analysis'!$H33=AD$1,'Benchmark Analysis'!$C33*4+'Benchmark Analysis'!$H33=AD$1,'Benchmark Analysis'!$C33*5+'Benchmark Analysis'!$H33=AD$1),'Benchmark Analysis'!$L33*(1+'Benchmark Analysis'!$C$110)^'Cash Flow'!AD$1," ")</f>
        <v xml:space="preserve"> </v>
      </c>
      <c r="AE37" s="8" t="str">
        <f>IF(OR('Benchmark Analysis'!$H33=AE$1,'Benchmark Analysis'!$H33+'Benchmark Analysis'!$C33=AE$1,'Benchmark Analysis'!$C33*2+'Benchmark Analysis'!$H33=AE$1,'Benchmark Analysis'!$C33*3+'Benchmark Analysis'!$H33=AE$1,'Benchmark Analysis'!$C33*4+'Benchmark Analysis'!$H33=AE$1,'Benchmark Analysis'!$C33*5+'Benchmark Analysis'!$H33=AE$1),'Benchmark Analysis'!$L33*(1+'Benchmark Analysis'!$C$110)^'Cash Flow'!AE$1," ")</f>
        <v xml:space="preserve"> </v>
      </c>
      <c r="AF37" s="8" t="str">
        <f>IF(OR('Benchmark Analysis'!$H33=AF$1,'Benchmark Analysis'!$H33+'Benchmark Analysis'!$C33=AF$1,'Benchmark Analysis'!$C33*2+'Benchmark Analysis'!$H33=AF$1,'Benchmark Analysis'!$C33*3+'Benchmark Analysis'!$H33=AF$1,'Benchmark Analysis'!$C33*4+'Benchmark Analysis'!$H33=AF$1,'Benchmark Analysis'!$C33*5+'Benchmark Analysis'!$H33=AF$1),'Benchmark Analysis'!$L33*(1+'Benchmark Analysis'!$C$110)^'Cash Flow'!AF$1," ")</f>
        <v xml:space="preserve"> </v>
      </c>
      <c r="AG37" s="8" t="str">
        <f>IF(OR('Benchmark Analysis'!$H33=AG$1,'Benchmark Analysis'!$H33+'Benchmark Analysis'!$C33=AG$1,'Benchmark Analysis'!$C33*2+'Benchmark Analysis'!$H33=AG$1,'Benchmark Analysis'!$C33*3+'Benchmark Analysis'!$H33=AG$1,'Benchmark Analysis'!$C33*4+'Benchmark Analysis'!$H33=AG$1,'Benchmark Analysis'!$C33*5+'Benchmark Analysis'!$H33=AG$1),'Benchmark Analysis'!$L33*(1+'Benchmark Analysis'!$C$110)^'Cash Flow'!AG$1," ")</f>
        <v xml:space="preserve"> </v>
      </c>
    </row>
    <row r="38" spans="1:33" x14ac:dyDescent="0.2">
      <c r="A38" s="80" t="str">
        <f>'Benchmark Analysis'!A34</f>
        <v>9D</v>
      </c>
      <c r="B38" s="66" t="str">
        <f>'Benchmark Analysis'!B34</f>
        <v>Wall finishes - fireside room &amp; kitchen</v>
      </c>
      <c r="C38" s="7"/>
      <c r="D38" s="8" t="str">
        <f>IF(OR('Benchmark Analysis'!$H34=D$1,'Benchmark Analysis'!$H34+'Benchmark Analysis'!$C34=D$1,'Benchmark Analysis'!$C34*2+'Benchmark Analysis'!$H34=D$1,'Benchmark Analysis'!$C34*3+'Benchmark Analysis'!$H34=D$1,'Benchmark Analysis'!$C34*4+'Benchmark Analysis'!$H34=D$1,'Benchmark Analysis'!$C34*5+'Benchmark Analysis'!$H34=D$1),'Benchmark Analysis'!$L34*(1+'Benchmark Analysis'!$C$110)^'Cash Flow'!D$1," ")</f>
        <v xml:space="preserve"> </v>
      </c>
      <c r="E38" s="8" t="str">
        <f>IF(OR('Benchmark Analysis'!$H34=E$1,'Benchmark Analysis'!$H34+'Benchmark Analysis'!$C34=E$1,'Benchmark Analysis'!$C34*2+'Benchmark Analysis'!$H34=E$1,'Benchmark Analysis'!$C34*3+'Benchmark Analysis'!$H34=E$1,'Benchmark Analysis'!$C34*4+'Benchmark Analysis'!$H34=E$1,'Benchmark Analysis'!$C34*5+'Benchmark Analysis'!$H34=E$1),'Benchmark Analysis'!$L34*(1+'Benchmark Analysis'!$C$110)^'Cash Flow'!E$1," ")</f>
        <v xml:space="preserve"> </v>
      </c>
      <c r="F38" s="8" t="str">
        <f>IF(OR('Benchmark Analysis'!$H34=F$1,'Benchmark Analysis'!$H34+'Benchmark Analysis'!$C34=F$1,'Benchmark Analysis'!$C34*2+'Benchmark Analysis'!$H34=F$1,'Benchmark Analysis'!$C34*3+'Benchmark Analysis'!$H34=F$1,'Benchmark Analysis'!$C34*4+'Benchmark Analysis'!$H34=F$1,'Benchmark Analysis'!$C34*5+'Benchmark Analysis'!$H34=F$1),'Benchmark Analysis'!$L34*(1+'Benchmark Analysis'!$C$110)^'Cash Flow'!F$1," ")</f>
        <v xml:space="preserve"> </v>
      </c>
      <c r="G38" s="8" t="str">
        <f>IF(OR('Benchmark Analysis'!$H34=G$1,'Benchmark Analysis'!$H34+'Benchmark Analysis'!$C34=G$1,'Benchmark Analysis'!$C34*2+'Benchmark Analysis'!$H34=G$1,'Benchmark Analysis'!$C34*3+'Benchmark Analysis'!$H34=G$1,'Benchmark Analysis'!$C34*4+'Benchmark Analysis'!$H34=G$1,'Benchmark Analysis'!$C34*5+'Benchmark Analysis'!$H34=G$1),'Benchmark Analysis'!$L34*(1+'Benchmark Analysis'!$C$110)^'Cash Flow'!G$1," ")</f>
        <v xml:space="preserve"> </v>
      </c>
      <c r="H38" s="8">
        <f>IF(OR('Benchmark Analysis'!$H34=H$1,'Benchmark Analysis'!$H34+'Benchmark Analysis'!$C34=H$1,'Benchmark Analysis'!$C34*2+'Benchmark Analysis'!$H34=H$1,'Benchmark Analysis'!$C34*3+'Benchmark Analysis'!$H34=H$1,'Benchmark Analysis'!$C34*4+'Benchmark Analysis'!$H34=H$1,'Benchmark Analysis'!$C34*5+'Benchmark Analysis'!$H34=H$1),'Benchmark Analysis'!$L34*(1+'Benchmark Analysis'!$C$110)^'Cash Flow'!H$1," ")</f>
        <v>2208.1616064</v>
      </c>
      <c r="I38" s="8" t="str">
        <f>IF(OR('Benchmark Analysis'!$H34=I$1,'Benchmark Analysis'!$H34+'Benchmark Analysis'!$C34=I$1,'Benchmark Analysis'!$C34*2+'Benchmark Analysis'!$H34=I$1,'Benchmark Analysis'!$C34*3+'Benchmark Analysis'!$H34=I$1,'Benchmark Analysis'!$C34*4+'Benchmark Analysis'!$H34=I$1,'Benchmark Analysis'!$C34*5+'Benchmark Analysis'!$H34=I$1),'Benchmark Analysis'!$L34*(1+'Benchmark Analysis'!$C$110)^'Cash Flow'!I$1," ")</f>
        <v xml:space="preserve"> </v>
      </c>
      <c r="J38" s="8" t="str">
        <f>IF(OR('Benchmark Analysis'!$H34=J$1,'Benchmark Analysis'!$H34+'Benchmark Analysis'!$C34=J$1,'Benchmark Analysis'!$C34*2+'Benchmark Analysis'!$H34=J$1,'Benchmark Analysis'!$C34*3+'Benchmark Analysis'!$H34=J$1,'Benchmark Analysis'!$C34*4+'Benchmark Analysis'!$H34=J$1,'Benchmark Analysis'!$C34*5+'Benchmark Analysis'!$H34=J$1),'Benchmark Analysis'!$L34*(1+'Benchmark Analysis'!$C$110)^'Cash Flow'!J$1," ")</f>
        <v xml:space="preserve"> </v>
      </c>
      <c r="K38" s="8" t="str">
        <f>IF(OR('Benchmark Analysis'!$H34=K$1,'Benchmark Analysis'!$H34+'Benchmark Analysis'!$C34=K$1,'Benchmark Analysis'!$C34*2+'Benchmark Analysis'!$H34=K$1,'Benchmark Analysis'!$C34*3+'Benchmark Analysis'!$H34=K$1,'Benchmark Analysis'!$C34*4+'Benchmark Analysis'!$H34=K$1,'Benchmark Analysis'!$C34*5+'Benchmark Analysis'!$H34=K$1),'Benchmark Analysis'!$L34*(1+'Benchmark Analysis'!$C$110)^'Cash Flow'!K$1," ")</f>
        <v xml:space="preserve"> </v>
      </c>
      <c r="L38" s="8" t="str">
        <f>IF(OR('Benchmark Analysis'!$H34=L$1,'Benchmark Analysis'!$H34+'Benchmark Analysis'!$C34=L$1,'Benchmark Analysis'!$C34*2+'Benchmark Analysis'!$H34=L$1,'Benchmark Analysis'!$C34*3+'Benchmark Analysis'!$H34=L$1,'Benchmark Analysis'!$C34*4+'Benchmark Analysis'!$H34=L$1,'Benchmark Analysis'!$C34*5+'Benchmark Analysis'!$H34=L$1),'Benchmark Analysis'!$L34*(1+'Benchmark Analysis'!$C$110)^'Cash Flow'!L$1," ")</f>
        <v xml:space="preserve"> </v>
      </c>
      <c r="M38" s="8" t="str">
        <f>IF(OR('Benchmark Analysis'!$H34=M$1,'Benchmark Analysis'!$H34+'Benchmark Analysis'!$C34=M$1,'Benchmark Analysis'!$C34*2+'Benchmark Analysis'!$H34=M$1,'Benchmark Analysis'!$C34*3+'Benchmark Analysis'!$H34=M$1,'Benchmark Analysis'!$C34*4+'Benchmark Analysis'!$H34=M$1,'Benchmark Analysis'!$C34*5+'Benchmark Analysis'!$H34=M$1),'Benchmark Analysis'!$L34*(1+'Benchmark Analysis'!$C$110)^'Cash Flow'!M$1," ")</f>
        <v xml:space="preserve"> </v>
      </c>
      <c r="N38" s="8" t="str">
        <f>IF(OR('Benchmark Analysis'!$H34=N$1,'Benchmark Analysis'!$H34+'Benchmark Analysis'!$C34=N$1,'Benchmark Analysis'!$C34*2+'Benchmark Analysis'!$H34=N$1,'Benchmark Analysis'!$C34*3+'Benchmark Analysis'!$H34=N$1,'Benchmark Analysis'!$C34*4+'Benchmark Analysis'!$H34=N$1,'Benchmark Analysis'!$C34*5+'Benchmark Analysis'!$H34=N$1),'Benchmark Analysis'!$L34*(1+'Benchmark Analysis'!$C$110)^'Cash Flow'!N$1," ")</f>
        <v xml:space="preserve"> </v>
      </c>
      <c r="O38" s="8" t="str">
        <f>IF(OR('Benchmark Analysis'!$H34=O$1,'Benchmark Analysis'!$H34+'Benchmark Analysis'!$C34=O$1,'Benchmark Analysis'!$C34*2+'Benchmark Analysis'!$H34=O$1,'Benchmark Analysis'!$C34*3+'Benchmark Analysis'!$H34=O$1,'Benchmark Analysis'!$C34*4+'Benchmark Analysis'!$H34=O$1,'Benchmark Analysis'!$C34*5+'Benchmark Analysis'!$H34=O$1),'Benchmark Analysis'!$L34*(1+'Benchmark Analysis'!$C$110)^'Cash Flow'!O$1," ")</f>
        <v xml:space="preserve"> </v>
      </c>
      <c r="P38" s="8" t="str">
        <f>IF(OR('Benchmark Analysis'!$H34=P$1,'Benchmark Analysis'!$H34+'Benchmark Analysis'!$C34=P$1,'Benchmark Analysis'!$C34*2+'Benchmark Analysis'!$H34=P$1,'Benchmark Analysis'!$C34*3+'Benchmark Analysis'!$H34=P$1,'Benchmark Analysis'!$C34*4+'Benchmark Analysis'!$H34=P$1,'Benchmark Analysis'!$C34*5+'Benchmark Analysis'!$H34=P$1),'Benchmark Analysis'!$L34*(1+'Benchmark Analysis'!$C$110)^'Cash Flow'!P$1," ")</f>
        <v xml:space="preserve"> </v>
      </c>
      <c r="Q38" s="8" t="str">
        <f>IF(OR('Benchmark Analysis'!$H34=Q$1,'Benchmark Analysis'!$H34+'Benchmark Analysis'!$C34=Q$1,'Benchmark Analysis'!$C34*2+'Benchmark Analysis'!$H34=Q$1,'Benchmark Analysis'!$C34*3+'Benchmark Analysis'!$H34=Q$1,'Benchmark Analysis'!$C34*4+'Benchmark Analysis'!$H34=Q$1,'Benchmark Analysis'!$C34*5+'Benchmark Analysis'!$H34=Q$1),'Benchmark Analysis'!$L34*(1+'Benchmark Analysis'!$C$110)^'Cash Flow'!Q$1," ")</f>
        <v xml:space="preserve"> </v>
      </c>
      <c r="R38" s="8" t="str">
        <f>IF(OR('Benchmark Analysis'!$H34=R$1,'Benchmark Analysis'!$H34+'Benchmark Analysis'!$C34=R$1,'Benchmark Analysis'!$C34*2+'Benchmark Analysis'!$H34=R$1,'Benchmark Analysis'!$C34*3+'Benchmark Analysis'!$H34=R$1,'Benchmark Analysis'!$C34*4+'Benchmark Analysis'!$H34=R$1,'Benchmark Analysis'!$C34*5+'Benchmark Analysis'!$H34=R$1),'Benchmark Analysis'!$L34*(1+'Benchmark Analysis'!$C$110)^'Cash Flow'!R$1," ")</f>
        <v xml:space="preserve"> </v>
      </c>
      <c r="S38" s="8" t="str">
        <f>IF(OR('Benchmark Analysis'!$H34=S$1,'Benchmark Analysis'!$H34+'Benchmark Analysis'!$C34=S$1,'Benchmark Analysis'!$C34*2+'Benchmark Analysis'!$H34=S$1,'Benchmark Analysis'!$C34*3+'Benchmark Analysis'!$H34=S$1,'Benchmark Analysis'!$C34*4+'Benchmark Analysis'!$H34=S$1,'Benchmark Analysis'!$C34*5+'Benchmark Analysis'!$H34=S$1),'Benchmark Analysis'!$L34*(1+'Benchmark Analysis'!$C$110)^'Cash Flow'!S$1," ")</f>
        <v xml:space="preserve"> </v>
      </c>
      <c r="T38" s="8" t="str">
        <f>IF(OR('Benchmark Analysis'!$H34=T$1,'Benchmark Analysis'!$H34+'Benchmark Analysis'!$C34=T$1,'Benchmark Analysis'!$C34*2+'Benchmark Analysis'!$H34=T$1,'Benchmark Analysis'!$C34*3+'Benchmark Analysis'!$H34=T$1,'Benchmark Analysis'!$C34*4+'Benchmark Analysis'!$H34=T$1,'Benchmark Analysis'!$C34*5+'Benchmark Analysis'!$H34=T$1),'Benchmark Analysis'!$L34*(1+'Benchmark Analysis'!$C$110)^'Cash Flow'!T$1," ")</f>
        <v xml:space="preserve"> </v>
      </c>
      <c r="U38" s="8" t="str">
        <f>IF(OR('Benchmark Analysis'!$H34=U$1,'Benchmark Analysis'!$H34+'Benchmark Analysis'!$C34=U$1,'Benchmark Analysis'!$C34*2+'Benchmark Analysis'!$H34=U$1,'Benchmark Analysis'!$C34*3+'Benchmark Analysis'!$H34=U$1,'Benchmark Analysis'!$C34*4+'Benchmark Analysis'!$H34=U$1,'Benchmark Analysis'!$C34*5+'Benchmark Analysis'!$H34=U$1),'Benchmark Analysis'!$L34*(1+'Benchmark Analysis'!$C$110)^'Cash Flow'!U$1," ")</f>
        <v xml:space="preserve"> </v>
      </c>
      <c r="V38" s="8" t="str">
        <f>IF(OR('Benchmark Analysis'!$H34=V$1,'Benchmark Analysis'!$H34+'Benchmark Analysis'!$C34=V$1,'Benchmark Analysis'!$C34*2+'Benchmark Analysis'!$H34=V$1,'Benchmark Analysis'!$C34*3+'Benchmark Analysis'!$H34=V$1,'Benchmark Analysis'!$C34*4+'Benchmark Analysis'!$H34=V$1,'Benchmark Analysis'!$C34*5+'Benchmark Analysis'!$H34=V$1),'Benchmark Analysis'!$L34*(1+'Benchmark Analysis'!$C$110)^'Cash Flow'!V$1," ")</f>
        <v xml:space="preserve"> </v>
      </c>
      <c r="W38" s="8">
        <f>IF(OR('Benchmark Analysis'!$H34=W$1,'Benchmark Analysis'!$H34+'Benchmark Analysis'!$C34=W$1,'Benchmark Analysis'!$C34*2+'Benchmark Analysis'!$H34=W$1,'Benchmark Analysis'!$C34*3+'Benchmark Analysis'!$H34=W$1,'Benchmark Analysis'!$C34*4+'Benchmark Analysis'!$H34=W$1,'Benchmark Analysis'!$C34*5+'Benchmark Analysis'!$H34=W$1),'Benchmark Analysis'!$L34*(1+'Benchmark Analysis'!$C$110)^'Cash Flow'!W$1," ")</f>
        <v>2971.8947919567086</v>
      </c>
      <c r="X38" s="8" t="str">
        <f>IF(OR('Benchmark Analysis'!$H34=X$1,'Benchmark Analysis'!$H34+'Benchmark Analysis'!$C34=X$1,'Benchmark Analysis'!$C34*2+'Benchmark Analysis'!$H34=X$1,'Benchmark Analysis'!$C34*3+'Benchmark Analysis'!$H34=X$1,'Benchmark Analysis'!$C34*4+'Benchmark Analysis'!$H34=X$1,'Benchmark Analysis'!$C34*5+'Benchmark Analysis'!$H34=X$1),'Benchmark Analysis'!$L34*(1+'Benchmark Analysis'!$C$110)^'Cash Flow'!X$1," ")</f>
        <v xml:space="preserve"> </v>
      </c>
      <c r="Y38" s="8" t="str">
        <f>IF(OR('Benchmark Analysis'!$H34=Y$1,'Benchmark Analysis'!$H34+'Benchmark Analysis'!$C34=Y$1,'Benchmark Analysis'!$C34*2+'Benchmark Analysis'!$H34=Y$1,'Benchmark Analysis'!$C34*3+'Benchmark Analysis'!$H34=Y$1,'Benchmark Analysis'!$C34*4+'Benchmark Analysis'!$H34=Y$1,'Benchmark Analysis'!$C34*5+'Benchmark Analysis'!$H34=Y$1),'Benchmark Analysis'!$L34*(1+'Benchmark Analysis'!$C$110)^'Cash Flow'!Y$1," ")</f>
        <v xml:space="preserve"> </v>
      </c>
      <c r="Z38" s="8" t="str">
        <f>IF(OR('Benchmark Analysis'!$H34=Z$1,'Benchmark Analysis'!$H34+'Benchmark Analysis'!$C34=Z$1,'Benchmark Analysis'!$C34*2+'Benchmark Analysis'!$H34=Z$1,'Benchmark Analysis'!$C34*3+'Benchmark Analysis'!$H34=Z$1,'Benchmark Analysis'!$C34*4+'Benchmark Analysis'!$H34=Z$1,'Benchmark Analysis'!$C34*5+'Benchmark Analysis'!$H34=Z$1),'Benchmark Analysis'!$L34*(1+'Benchmark Analysis'!$C$110)^'Cash Flow'!Z$1," ")</f>
        <v xml:space="preserve"> </v>
      </c>
      <c r="AA38" s="8" t="str">
        <f>IF(OR('Benchmark Analysis'!$H34=AA$1,'Benchmark Analysis'!$H34+'Benchmark Analysis'!$C34=AA$1,'Benchmark Analysis'!$C34*2+'Benchmark Analysis'!$H34=AA$1,'Benchmark Analysis'!$C34*3+'Benchmark Analysis'!$H34=AA$1,'Benchmark Analysis'!$C34*4+'Benchmark Analysis'!$H34=AA$1,'Benchmark Analysis'!$C34*5+'Benchmark Analysis'!$H34=AA$1),'Benchmark Analysis'!$L34*(1+'Benchmark Analysis'!$C$110)^'Cash Flow'!AA$1," ")</f>
        <v xml:space="preserve"> </v>
      </c>
      <c r="AB38" s="8" t="str">
        <f>IF(OR('Benchmark Analysis'!$H34=AB$1,'Benchmark Analysis'!$H34+'Benchmark Analysis'!$C34=AB$1,'Benchmark Analysis'!$C34*2+'Benchmark Analysis'!$H34=AB$1,'Benchmark Analysis'!$C34*3+'Benchmark Analysis'!$H34=AB$1,'Benchmark Analysis'!$C34*4+'Benchmark Analysis'!$H34=AB$1,'Benchmark Analysis'!$C34*5+'Benchmark Analysis'!$H34=AB$1),'Benchmark Analysis'!$L34*(1+'Benchmark Analysis'!$C$110)^'Cash Flow'!AB$1," ")</f>
        <v xml:space="preserve"> </v>
      </c>
      <c r="AC38" s="8" t="str">
        <f>IF(OR('Benchmark Analysis'!$H34=AC$1,'Benchmark Analysis'!$H34+'Benchmark Analysis'!$C34=AC$1,'Benchmark Analysis'!$C34*2+'Benchmark Analysis'!$H34=AC$1,'Benchmark Analysis'!$C34*3+'Benchmark Analysis'!$H34=AC$1,'Benchmark Analysis'!$C34*4+'Benchmark Analysis'!$H34=AC$1,'Benchmark Analysis'!$C34*5+'Benchmark Analysis'!$H34=AC$1),'Benchmark Analysis'!$L34*(1+'Benchmark Analysis'!$C$110)^'Cash Flow'!AC$1," ")</f>
        <v xml:space="preserve"> </v>
      </c>
      <c r="AD38" s="8" t="str">
        <f>IF(OR('Benchmark Analysis'!$H34=AD$1,'Benchmark Analysis'!$H34+'Benchmark Analysis'!$C34=AD$1,'Benchmark Analysis'!$C34*2+'Benchmark Analysis'!$H34=AD$1,'Benchmark Analysis'!$C34*3+'Benchmark Analysis'!$H34=AD$1,'Benchmark Analysis'!$C34*4+'Benchmark Analysis'!$H34=AD$1,'Benchmark Analysis'!$C34*5+'Benchmark Analysis'!$H34=AD$1),'Benchmark Analysis'!$L34*(1+'Benchmark Analysis'!$C$110)^'Cash Flow'!AD$1," ")</f>
        <v xml:space="preserve"> </v>
      </c>
      <c r="AE38" s="8" t="str">
        <f>IF(OR('Benchmark Analysis'!$H34=AE$1,'Benchmark Analysis'!$H34+'Benchmark Analysis'!$C34=AE$1,'Benchmark Analysis'!$C34*2+'Benchmark Analysis'!$H34=AE$1,'Benchmark Analysis'!$C34*3+'Benchmark Analysis'!$H34=AE$1,'Benchmark Analysis'!$C34*4+'Benchmark Analysis'!$H34=AE$1,'Benchmark Analysis'!$C34*5+'Benchmark Analysis'!$H34=AE$1),'Benchmark Analysis'!$L34*(1+'Benchmark Analysis'!$C$110)^'Cash Flow'!AE$1," ")</f>
        <v xml:space="preserve"> </v>
      </c>
      <c r="AF38" s="8" t="str">
        <f>IF(OR('Benchmark Analysis'!$H34=AF$1,'Benchmark Analysis'!$H34+'Benchmark Analysis'!$C34=AF$1,'Benchmark Analysis'!$C34*2+'Benchmark Analysis'!$H34=AF$1,'Benchmark Analysis'!$C34*3+'Benchmark Analysis'!$H34=AF$1,'Benchmark Analysis'!$C34*4+'Benchmark Analysis'!$H34=AF$1,'Benchmark Analysis'!$C34*5+'Benchmark Analysis'!$H34=AF$1),'Benchmark Analysis'!$L34*(1+'Benchmark Analysis'!$C$110)^'Cash Flow'!AF$1," ")</f>
        <v xml:space="preserve"> </v>
      </c>
      <c r="AG38" s="8" t="str">
        <f>IF(OR('Benchmark Analysis'!$H34=AG$1,'Benchmark Analysis'!$H34+'Benchmark Analysis'!$C34=AG$1,'Benchmark Analysis'!$C34*2+'Benchmark Analysis'!$H34=AG$1,'Benchmark Analysis'!$C34*3+'Benchmark Analysis'!$H34=AG$1,'Benchmark Analysis'!$C34*4+'Benchmark Analysis'!$H34=AG$1,'Benchmark Analysis'!$C34*5+'Benchmark Analysis'!$H34=AG$1),'Benchmark Analysis'!$L34*(1+'Benchmark Analysis'!$C$110)^'Cash Flow'!AG$1," ")</f>
        <v xml:space="preserve"> </v>
      </c>
    </row>
    <row r="39" spans="1:33" x14ac:dyDescent="0.2">
      <c r="A39" s="80" t="str">
        <f>'Benchmark Analysis'!A35</f>
        <v>9E</v>
      </c>
      <c r="B39" s="66" t="str">
        <f>'Benchmark Analysis'!B35</f>
        <v>Wall finishes - pre-schools</v>
      </c>
      <c r="C39" s="7"/>
      <c r="D39" s="8" t="str">
        <f>IF(OR('Benchmark Analysis'!$H35=D$1,'Benchmark Analysis'!$H35+'Benchmark Analysis'!$C35=D$1,'Benchmark Analysis'!$C35*2+'Benchmark Analysis'!$H35=D$1,'Benchmark Analysis'!$C35*3+'Benchmark Analysis'!$H35=D$1,'Benchmark Analysis'!$C35*4+'Benchmark Analysis'!$H35=D$1,'Benchmark Analysis'!$C35*5+'Benchmark Analysis'!$H35=D$1),'Benchmark Analysis'!$L35*(1+'Benchmark Analysis'!$C$110)^'Cash Flow'!D$1," ")</f>
        <v xml:space="preserve"> </v>
      </c>
      <c r="E39" s="8" t="str">
        <f>IF(OR('Benchmark Analysis'!$H35=E$1,'Benchmark Analysis'!$H35+'Benchmark Analysis'!$C35=E$1,'Benchmark Analysis'!$C35*2+'Benchmark Analysis'!$H35=E$1,'Benchmark Analysis'!$C35*3+'Benchmark Analysis'!$H35=E$1,'Benchmark Analysis'!$C35*4+'Benchmark Analysis'!$H35=E$1,'Benchmark Analysis'!$C35*5+'Benchmark Analysis'!$H35=E$1),'Benchmark Analysis'!$L35*(1+'Benchmark Analysis'!$C$110)^'Cash Flow'!E$1," ")</f>
        <v xml:space="preserve"> </v>
      </c>
      <c r="F39" s="8">
        <f>IF(OR('Benchmark Analysis'!$H35=F$1,'Benchmark Analysis'!$H35+'Benchmark Analysis'!$C35=F$1,'Benchmark Analysis'!$C35*2+'Benchmark Analysis'!$H35=F$1,'Benchmark Analysis'!$C35*3+'Benchmark Analysis'!$H35=F$1,'Benchmark Analysis'!$C35*4+'Benchmark Analysis'!$H35=F$1,'Benchmark Analysis'!$C35*5+'Benchmark Analysis'!$H35=F$1),'Benchmark Analysis'!$L35*(1+'Benchmark Analysis'!$C$110)^'Cash Flow'!F$1," ")</f>
        <v>2971.3824</v>
      </c>
      <c r="G39" s="8" t="str">
        <f>IF(OR('Benchmark Analysis'!$H35=G$1,'Benchmark Analysis'!$H35+'Benchmark Analysis'!$C35=G$1,'Benchmark Analysis'!$C35*2+'Benchmark Analysis'!$H35=G$1,'Benchmark Analysis'!$C35*3+'Benchmark Analysis'!$H35=G$1,'Benchmark Analysis'!$C35*4+'Benchmark Analysis'!$H35=G$1,'Benchmark Analysis'!$C35*5+'Benchmark Analysis'!$H35=G$1),'Benchmark Analysis'!$L35*(1+'Benchmark Analysis'!$C$110)^'Cash Flow'!G$1," ")</f>
        <v xml:space="preserve"> </v>
      </c>
      <c r="H39" s="8" t="str">
        <f>IF(OR('Benchmark Analysis'!$H35=H$1,'Benchmark Analysis'!$H35+'Benchmark Analysis'!$C35=H$1,'Benchmark Analysis'!$C35*2+'Benchmark Analysis'!$H35=H$1,'Benchmark Analysis'!$C35*3+'Benchmark Analysis'!$H35=H$1,'Benchmark Analysis'!$C35*4+'Benchmark Analysis'!$H35=H$1,'Benchmark Analysis'!$C35*5+'Benchmark Analysis'!$H35=H$1),'Benchmark Analysis'!$L35*(1+'Benchmark Analysis'!$C$110)^'Cash Flow'!H$1," ")</f>
        <v xml:space="preserve"> </v>
      </c>
      <c r="I39" s="8" t="str">
        <f>IF(OR('Benchmark Analysis'!$H35=I$1,'Benchmark Analysis'!$H35+'Benchmark Analysis'!$C35=I$1,'Benchmark Analysis'!$C35*2+'Benchmark Analysis'!$H35=I$1,'Benchmark Analysis'!$C35*3+'Benchmark Analysis'!$H35=I$1,'Benchmark Analysis'!$C35*4+'Benchmark Analysis'!$H35=I$1,'Benchmark Analysis'!$C35*5+'Benchmark Analysis'!$H35=I$1),'Benchmark Analysis'!$L35*(1+'Benchmark Analysis'!$C$110)^'Cash Flow'!I$1," ")</f>
        <v xml:space="preserve"> </v>
      </c>
      <c r="J39" s="8" t="str">
        <f>IF(OR('Benchmark Analysis'!$H35=J$1,'Benchmark Analysis'!$H35+'Benchmark Analysis'!$C35=J$1,'Benchmark Analysis'!$C35*2+'Benchmark Analysis'!$H35=J$1,'Benchmark Analysis'!$C35*3+'Benchmark Analysis'!$H35=J$1,'Benchmark Analysis'!$C35*4+'Benchmark Analysis'!$H35=J$1,'Benchmark Analysis'!$C35*5+'Benchmark Analysis'!$H35=J$1),'Benchmark Analysis'!$L35*(1+'Benchmark Analysis'!$C$110)^'Cash Flow'!J$1," ")</f>
        <v xml:space="preserve"> </v>
      </c>
      <c r="K39" s="8" t="str">
        <f>IF(OR('Benchmark Analysis'!$H35=K$1,'Benchmark Analysis'!$H35+'Benchmark Analysis'!$C35=K$1,'Benchmark Analysis'!$C35*2+'Benchmark Analysis'!$H35=K$1,'Benchmark Analysis'!$C35*3+'Benchmark Analysis'!$H35=K$1,'Benchmark Analysis'!$C35*4+'Benchmark Analysis'!$H35=K$1,'Benchmark Analysis'!$C35*5+'Benchmark Analysis'!$H35=K$1),'Benchmark Analysis'!$L35*(1+'Benchmark Analysis'!$C$110)^'Cash Flow'!K$1," ")</f>
        <v xml:space="preserve"> </v>
      </c>
      <c r="L39" s="8" t="str">
        <f>IF(OR('Benchmark Analysis'!$H35=L$1,'Benchmark Analysis'!$H35+'Benchmark Analysis'!$C35=L$1,'Benchmark Analysis'!$C35*2+'Benchmark Analysis'!$H35=L$1,'Benchmark Analysis'!$C35*3+'Benchmark Analysis'!$H35=L$1,'Benchmark Analysis'!$C35*4+'Benchmark Analysis'!$H35=L$1,'Benchmark Analysis'!$C35*5+'Benchmark Analysis'!$H35=L$1),'Benchmark Analysis'!$L35*(1+'Benchmark Analysis'!$C$110)^'Cash Flow'!L$1," ")</f>
        <v xml:space="preserve"> </v>
      </c>
      <c r="M39" s="8" t="str">
        <f>IF(OR('Benchmark Analysis'!$H35=M$1,'Benchmark Analysis'!$H35+'Benchmark Analysis'!$C35=M$1,'Benchmark Analysis'!$C35*2+'Benchmark Analysis'!$H35=M$1,'Benchmark Analysis'!$C35*3+'Benchmark Analysis'!$H35=M$1,'Benchmark Analysis'!$C35*4+'Benchmark Analysis'!$H35=M$1,'Benchmark Analysis'!$C35*5+'Benchmark Analysis'!$H35=M$1),'Benchmark Analysis'!$L35*(1+'Benchmark Analysis'!$C$110)^'Cash Flow'!M$1," ")</f>
        <v xml:space="preserve"> </v>
      </c>
      <c r="N39" s="8" t="str">
        <f>IF(OR('Benchmark Analysis'!$H35=N$1,'Benchmark Analysis'!$H35+'Benchmark Analysis'!$C35=N$1,'Benchmark Analysis'!$C35*2+'Benchmark Analysis'!$H35=N$1,'Benchmark Analysis'!$C35*3+'Benchmark Analysis'!$H35=N$1,'Benchmark Analysis'!$C35*4+'Benchmark Analysis'!$H35=N$1,'Benchmark Analysis'!$C35*5+'Benchmark Analysis'!$H35=N$1),'Benchmark Analysis'!$L35*(1+'Benchmark Analysis'!$C$110)^'Cash Flow'!N$1," ")</f>
        <v xml:space="preserve"> </v>
      </c>
      <c r="O39" s="8" t="str">
        <f>IF(OR('Benchmark Analysis'!$H35=O$1,'Benchmark Analysis'!$H35+'Benchmark Analysis'!$C35=O$1,'Benchmark Analysis'!$C35*2+'Benchmark Analysis'!$H35=O$1,'Benchmark Analysis'!$C35*3+'Benchmark Analysis'!$H35=O$1,'Benchmark Analysis'!$C35*4+'Benchmark Analysis'!$H35=O$1,'Benchmark Analysis'!$C35*5+'Benchmark Analysis'!$H35=O$1),'Benchmark Analysis'!$L35*(1+'Benchmark Analysis'!$C$110)^'Cash Flow'!O$1," ")</f>
        <v xml:space="preserve"> </v>
      </c>
      <c r="P39" s="8">
        <f>IF(OR('Benchmark Analysis'!$H35=P$1,'Benchmark Analysis'!$H35+'Benchmark Analysis'!$C35=P$1,'Benchmark Analysis'!$C35*2+'Benchmark Analysis'!$H35=P$1,'Benchmark Analysis'!$C35*3+'Benchmark Analysis'!$H35=P$1,'Benchmark Analysis'!$C35*4+'Benchmark Analysis'!$H35=P$1,'Benchmark Analysis'!$C35*5+'Benchmark Analysis'!$H35=P$1),'Benchmark Analysis'!$L35*(1+'Benchmark Analysis'!$C$110)^'Cash Flow'!P$1," ")</f>
        <v>3622.098565270629</v>
      </c>
      <c r="Q39" s="8" t="str">
        <f>IF(OR('Benchmark Analysis'!$H35=Q$1,'Benchmark Analysis'!$H35+'Benchmark Analysis'!$C35=Q$1,'Benchmark Analysis'!$C35*2+'Benchmark Analysis'!$H35=Q$1,'Benchmark Analysis'!$C35*3+'Benchmark Analysis'!$H35=Q$1,'Benchmark Analysis'!$C35*4+'Benchmark Analysis'!$H35=Q$1,'Benchmark Analysis'!$C35*5+'Benchmark Analysis'!$H35=Q$1),'Benchmark Analysis'!$L35*(1+'Benchmark Analysis'!$C$110)^'Cash Flow'!Q$1," ")</f>
        <v xml:space="preserve"> </v>
      </c>
      <c r="R39" s="8" t="str">
        <f>IF(OR('Benchmark Analysis'!$H35=R$1,'Benchmark Analysis'!$H35+'Benchmark Analysis'!$C35=R$1,'Benchmark Analysis'!$C35*2+'Benchmark Analysis'!$H35=R$1,'Benchmark Analysis'!$C35*3+'Benchmark Analysis'!$H35=R$1,'Benchmark Analysis'!$C35*4+'Benchmark Analysis'!$H35=R$1,'Benchmark Analysis'!$C35*5+'Benchmark Analysis'!$H35=R$1),'Benchmark Analysis'!$L35*(1+'Benchmark Analysis'!$C$110)^'Cash Flow'!R$1," ")</f>
        <v xml:space="preserve"> </v>
      </c>
      <c r="S39" s="8" t="str">
        <f>IF(OR('Benchmark Analysis'!$H35=S$1,'Benchmark Analysis'!$H35+'Benchmark Analysis'!$C35=S$1,'Benchmark Analysis'!$C35*2+'Benchmark Analysis'!$H35=S$1,'Benchmark Analysis'!$C35*3+'Benchmark Analysis'!$H35=S$1,'Benchmark Analysis'!$C35*4+'Benchmark Analysis'!$H35=S$1,'Benchmark Analysis'!$C35*5+'Benchmark Analysis'!$H35=S$1),'Benchmark Analysis'!$L35*(1+'Benchmark Analysis'!$C$110)^'Cash Flow'!S$1," ")</f>
        <v xml:space="preserve"> </v>
      </c>
      <c r="T39" s="8" t="str">
        <f>IF(OR('Benchmark Analysis'!$H35=T$1,'Benchmark Analysis'!$H35+'Benchmark Analysis'!$C35=T$1,'Benchmark Analysis'!$C35*2+'Benchmark Analysis'!$H35=T$1,'Benchmark Analysis'!$C35*3+'Benchmark Analysis'!$H35=T$1,'Benchmark Analysis'!$C35*4+'Benchmark Analysis'!$H35=T$1,'Benchmark Analysis'!$C35*5+'Benchmark Analysis'!$H35=T$1),'Benchmark Analysis'!$L35*(1+'Benchmark Analysis'!$C$110)^'Cash Flow'!T$1," ")</f>
        <v xml:space="preserve"> </v>
      </c>
      <c r="U39" s="8" t="str">
        <f>IF(OR('Benchmark Analysis'!$H35=U$1,'Benchmark Analysis'!$H35+'Benchmark Analysis'!$C35=U$1,'Benchmark Analysis'!$C35*2+'Benchmark Analysis'!$H35=U$1,'Benchmark Analysis'!$C35*3+'Benchmark Analysis'!$H35=U$1,'Benchmark Analysis'!$C35*4+'Benchmark Analysis'!$H35=U$1,'Benchmark Analysis'!$C35*5+'Benchmark Analysis'!$H35=U$1),'Benchmark Analysis'!$L35*(1+'Benchmark Analysis'!$C$110)^'Cash Flow'!U$1," ")</f>
        <v xml:space="preserve"> </v>
      </c>
      <c r="V39" s="8" t="str">
        <f>IF(OR('Benchmark Analysis'!$H35=V$1,'Benchmark Analysis'!$H35+'Benchmark Analysis'!$C35=V$1,'Benchmark Analysis'!$C35*2+'Benchmark Analysis'!$H35=V$1,'Benchmark Analysis'!$C35*3+'Benchmark Analysis'!$H35=V$1,'Benchmark Analysis'!$C35*4+'Benchmark Analysis'!$H35=V$1,'Benchmark Analysis'!$C35*5+'Benchmark Analysis'!$H35=V$1),'Benchmark Analysis'!$L35*(1+'Benchmark Analysis'!$C$110)^'Cash Flow'!V$1," ")</f>
        <v xml:space="preserve"> </v>
      </c>
      <c r="W39" s="8" t="str">
        <f>IF(OR('Benchmark Analysis'!$H35=W$1,'Benchmark Analysis'!$H35+'Benchmark Analysis'!$C35=W$1,'Benchmark Analysis'!$C35*2+'Benchmark Analysis'!$H35=W$1,'Benchmark Analysis'!$C35*3+'Benchmark Analysis'!$H35=W$1,'Benchmark Analysis'!$C35*4+'Benchmark Analysis'!$H35=W$1,'Benchmark Analysis'!$C35*5+'Benchmark Analysis'!$H35=W$1),'Benchmark Analysis'!$L35*(1+'Benchmark Analysis'!$C$110)^'Cash Flow'!W$1," ")</f>
        <v xml:space="preserve"> </v>
      </c>
      <c r="X39" s="8" t="str">
        <f>IF(OR('Benchmark Analysis'!$H35=X$1,'Benchmark Analysis'!$H35+'Benchmark Analysis'!$C35=X$1,'Benchmark Analysis'!$C35*2+'Benchmark Analysis'!$H35=X$1,'Benchmark Analysis'!$C35*3+'Benchmark Analysis'!$H35=X$1,'Benchmark Analysis'!$C35*4+'Benchmark Analysis'!$H35=X$1,'Benchmark Analysis'!$C35*5+'Benchmark Analysis'!$H35=X$1),'Benchmark Analysis'!$L35*(1+'Benchmark Analysis'!$C$110)^'Cash Flow'!X$1," ")</f>
        <v xml:space="preserve"> </v>
      </c>
      <c r="Y39" s="8" t="str">
        <f>IF(OR('Benchmark Analysis'!$H35=Y$1,'Benchmark Analysis'!$H35+'Benchmark Analysis'!$C35=Y$1,'Benchmark Analysis'!$C35*2+'Benchmark Analysis'!$H35=Y$1,'Benchmark Analysis'!$C35*3+'Benchmark Analysis'!$H35=Y$1,'Benchmark Analysis'!$C35*4+'Benchmark Analysis'!$H35=Y$1,'Benchmark Analysis'!$C35*5+'Benchmark Analysis'!$H35=Y$1),'Benchmark Analysis'!$L35*(1+'Benchmark Analysis'!$C$110)^'Cash Flow'!Y$1," ")</f>
        <v xml:space="preserve"> </v>
      </c>
      <c r="Z39" s="8">
        <f>IF(OR('Benchmark Analysis'!$H35=Z$1,'Benchmark Analysis'!$H35+'Benchmark Analysis'!$C35=Z$1,'Benchmark Analysis'!$C35*2+'Benchmark Analysis'!$H35=Z$1,'Benchmark Analysis'!$C35*3+'Benchmark Analysis'!$H35=Z$1,'Benchmark Analysis'!$C35*4+'Benchmark Analysis'!$H35=Z$1,'Benchmark Analysis'!$C35*5+'Benchmark Analysis'!$H35=Z$1),'Benchmark Analysis'!$L35*(1+'Benchmark Analysis'!$C$110)^'Cash Flow'!Z$1," ")</f>
        <v>4415.3179397359118</v>
      </c>
      <c r="AA39" s="8" t="str">
        <f>IF(OR('Benchmark Analysis'!$H35=AA$1,'Benchmark Analysis'!$H35+'Benchmark Analysis'!$C35=AA$1,'Benchmark Analysis'!$C35*2+'Benchmark Analysis'!$H35=AA$1,'Benchmark Analysis'!$C35*3+'Benchmark Analysis'!$H35=AA$1,'Benchmark Analysis'!$C35*4+'Benchmark Analysis'!$H35=AA$1,'Benchmark Analysis'!$C35*5+'Benchmark Analysis'!$H35=AA$1),'Benchmark Analysis'!$L35*(1+'Benchmark Analysis'!$C$110)^'Cash Flow'!AA$1," ")</f>
        <v xml:space="preserve"> </v>
      </c>
      <c r="AB39" s="8" t="str">
        <f>IF(OR('Benchmark Analysis'!$H35=AB$1,'Benchmark Analysis'!$H35+'Benchmark Analysis'!$C35=AB$1,'Benchmark Analysis'!$C35*2+'Benchmark Analysis'!$H35=AB$1,'Benchmark Analysis'!$C35*3+'Benchmark Analysis'!$H35=AB$1,'Benchmark Analysis'!$C35*4+'Benchmark Analysis'!$H35=AB$1,'Benchmark Analysis'!$C35*5+'Benchmark Analysis'!$H35=AB$1),'Benchmark Analysis'!$L35*(1+'Benchmark Analysis'!$C$110)^'Cash Flow'!AB$1," ")</f>
        <v xml:space="preserve"> </v>
      </c>
      <c r="AC39" s="8" t="str">
        <f>IF(OR('Benchmark Analysis'!$H35=AC$1,'Benchmark Analysis'!$H35+'Benchmark Analysis'!$C35=AC$1,'Benchmark Analysis'!$C35*2+'Benchmark Analysis'!$H35=AC$1,'Benchmark Analysis'!$C35*3+'Benchmark Analysis'!$H35=AC$1,'Benchmark Analysis'!$C35*4+'Benchmark Analysis'!$H35=AC$1,'Benchmark Analysis'!$C35*5+'Benchmark Analysis'!$H35=AC$1),'Benchmark Analysis'!$L35*(1+'Benchmark Analysis'!$C$110)^'Cash Flow'!AC$1," ")</f>
        <v xml:space="preserve"> </v>
      </c>
      <c r="AD39" s="8" t="str">
        <f>IF(OR('Benchmark Analysis'!$H35=AD$1,'Benchmark Analysis'!$H35+'Benchmark Analysis'!$C35=AD$1,'Benchmark Analysis'!$C35*2+'Benchmark Analysis'!$H35=AD$1,'Benchmark Analysis'!$C35*3+'Benchmark Analysis'!$H35=AD$1,'Benchmark Analysis'!$C35*4+'Benchmark Analysis'!$H35=AD$1,'Benchmark Analysis'!$C35*5+'Benchmark Analysis'!$H35=AD$1),'Benchmark Analysis'!$L35*(1+'Benchmark Analysis'!$C$110)^'Cash Flow'!AD$1," ")</f>
        <v xml:space="preserve"> </v>
      </c>
      <c r="AE39" s="8" t="str">
        <f>IF(OR('Benchmark Analysis'!$H35=AE$1,'Benchmark Analysis'!$H35+'Benchmark Analysis'!$C35=AE$1,'Benchmark Analysis'!$C35*2+'Benchmark Analysis'!$H35=AE$1,'Benchmark Analysis'!$C35*3+'Benchmark Analysis'!$H35=AE$1,'Benchmark Analysis'!$C35*4+'Benchmark Analysis'!$H35=AE$1,'Benchmark Analysis'!$C35*5+'Benchmark Analysis'!$H35=AE$1),'Benchmark Analysis'!$L35*(1+'Benchmark Analysis'!$C$110)^'Cash Flow'!AE$1," ")</f>
        <v xml:space="preserve"> </v>
      </c>
      <c r="AF39" s="8" t="str">
        <f>IF(OR('Benchmark Analysis'!$H35=AF$1,'Benchmark Analysis'!$H35+'Benchmark Analysis'!$C35=AF$1,'Benchmark Analysis'!$C35*2+'Benchmark Analysis'!$H35=AF$1,'Benchmark Analysis'!$C35*3+'Benchmark Analysis'!$H35=AF$1,'Benchmark Analysis'!$C35*4+'Benchmark Analysis'!$H35=AF$1,'Benchmark Analysis'!$C35*5+'Benchmark Analysis'!$H35=AF$1),'Benchmark Analysis'!$L35*(1+'Benchmark Analysis'!$C$110)^'Cash Flow'!AF$1," ")</f>
        <v xml:space="preserve"> </v>
      </c>
      <c r="AG39" s="8" t="str">
        <f>IF(OR('Benchmark Analysis'!$H35=AG$1,'Benchmark Analysis'!$H35+'Benchmark Analysis'!$C35=AG$1,'Benchmark Analysis'!$C35*2+'Benchmark Analysis'!$H35=AG$1,'Benchmark Analysis'!$C35*3+'Benchmark Analysis'!$H35=AG$1,'Benchmark Analysis'!$C35*4+'Benchmark Analysis'!$H35=AG$1,'Benchmark Analysis'!$C35*5+'Benchmark Analysis'!$H35=AG$1),'Benchmark Analysis'!$L35*(1+'Benchmark Analysis'!$C$110)^'Cash Flow'!AG$1," ")</f>
        <v xml:space="preserve"> </v>
      </c>
    </row>
    <row r="40" spans="1:33" x14ac:dyDescent="0.2">
      <c r="A40" s="80" t="str">
        <f>'Benchmark Analysis'!A36</f>
        <v>9F</v>
      </c>
      <c r="B40" s="66" t="str">
        <f>'Benchmark Analysis'!B36</f>
        <v>Wall and ceiling finishes - caretaker suite</v>
      </c>
      <c r="C40" s="7"/>
      <c r="D40" s="8" t="str">
        <f>IF(OR('Benchmark Analysis'!$H36=D$1,'Benchmark Analysis'!$H36+'Benchmark Analysis'!$C36=D$1,'Benchmark Analysis'!$C36*2+'Benchmark Analysis'!$H36=D$1,'Benchmark Analysis'!$C36*3+'Benchmark Analysis'!$H36=D$1,'Benchmark Analysis'!$C36*4+'Benchmark Analysis'!$H36=D$1,'Benchmark Analysis'!$C36*5+'Benchmark Analysis'!$H36=D$1),'Benchmark Analysis'!$L36*(1+'Benchmark Analysis'!$C$110)^'Cash Flow'!D$1," ")</f>
        <v xml:space="preserve"> </v>
      </c>
      <c r="E40" s="8" t="str">
        <f>IF(OR('Benchmark Analysis'!$H36=E$1,'Benchmark Analysis'!$H36+'Benchmark Analysis'!$C36=E$1,'Benchmark Analysis'!$C36*2+'Benchmark Analysis'!$H36=E$1,'Benchmark Analysis'!$C36*3+'Benchmark Analysis'!$H36=E$1,'Benchmark Analysis'!$C36*4+'Benchmark Analysis'!$H36=E$1,'Benchmark Analysis'!$C36*5+'Benchmark Analysis'!$H36=E$1),'Benchmark Analysis'!$L36*(1+'Benchmark Analysis'!$C$110)^'Cash Flow'!E$1," ")</f>
        <v xml:space="preserve"> </v>
      </c>
      <c r="F40" s="8" t="str">
        <f>IF(OR('Benchmark Analysis'!$H36=F$1,'Benchmark Analysis'!$H36+'Benchmark Analysis'!$C36=F$1,'Benchmark Analysis'!$C36*2+'Benchmark Analysis'!$H36=F$1,'Benchmark Analysis'!$C36*3+'Benchmark Analysis'!$H36=F$1,'Benchmark Analysis'!$C36*4+'Benchmark Analysis'!$H36=F$1,'Benchmark Analysis'!$C36*5+'Benchmark Analysis'!$H36=F$1),'Benchmark Analysis'!$L36*(1+'Benchmark Analysis'!$C$110)^'Cash Flow'!F$1," ")</f>
        <v xml:space="preserve"> </v>
      </c>
      <c r="G40" s="8" t="str">
        <f>IF(OR('Benchmark Analysis'!$H36=G$1,'Benchmark Analysis'!$H36+'Benchmark Analysis'!$C36=G$1,'Benchmark Analysis'!$C36*2+'Benchmark Analysis'!$H36=G$1,'Benchmark Analysis'!$C36*3+'Benchmark Analysis'!$H36=G$1,'Benchmark Analysis'!$C36*4+'Benchmark Analysis'!$H36=G$1,'Benchmark Analysis'!$C36*5+'Benchmark Analysis'!$H36=G$1),'Benchmark Analysis'!$L36*(1+'Benchmark Analysis'!$C$110)^'Cash Flow'!G$1," ")</f>
        <v xml:space="preserve"> </v>
      </c>
      <c r="H40" s="8" t="str">
        <f>IF(OR('Benchmark Analysis'!$H36=H$1,'Benchmark Analysis'!$H36+'Benchmark Analysis'!$C36=H$1,'Benchmark Analysis'!$C36*2+'Benchmark Analysis'!$H36=H$1,'Benchmark Analysis'!$C36*3+'Benchmark Analysis'!$H36=H$1,'Benchmark Analysis'!$C36*4+'Benchmark Analysis'!$H36=H$1,'Benchmark Analysis'!$C36*5+'Benchmark Analysis'!$H36=H$1),'Benchmark Analysis'!$L36*(1+'Benchmark Analysis'!$C$110)^'Cash Flow'!H$1," ")</f>
        <v xml:space="preserve"> </v>
      </c>
      <c r="I40" s="8" t="str">
        <f>IF(OR('Benchmark Analysis'!$H36=I$1,'Benchmark Analysis'!$H36+'Benchmark Analysis'!$C36=I$1,'Benchmark Analysis'!$C36*2+'Benchmark Analysis'!$H36=I$1,'Benchmark Analysis'!$C36*3+'Benchmark Analysis'!$H36=I$1,'Benchmark Analysis'!$C36*4+'Benchmark Analysis'!$H36=I$1,'Benchmark Analysis'!$C36*5+'Benchmark Analysis'!$H36=I$1),'Benchmark Analysis'!$L36*(1+'Benchmark Analysis'!$C$110)^'Cash Flow'!I$1," ")</f>
        <v xml:space="preserve"> </v>
      </c>
      <c r="J40" s="8">
        <f>IF(OR('Benchmark Analysis'!$H36=J$1,'Benchmark Analysis'!$H36+'Benchmark Analysis'!$C36=J$1,'Benchmark Analysis'!$C36*2+'Benchmark Analysis'!$H36=J$1,'Benchmark Analysis'!$C36*3+'Benchmark Analysis'!$H36=J$1,'Benchmark Analysis'!$C36*4+'Benchmark Analysis'!$H36=J$1,'Benchmark Analysis'!$C36*5+'Benchmark Analysis'!$H36=J$1),'Benchmark Analysis'!$L36*(1+'Benchmark Analysis'!$C$110)^'Cash Flow'!J$1," ")</f>
        <v>1837.8970682388476</v>
      </c>
      <c r="K40" s="8" t="str">
        <f>IF(OR('Benchmark Analysis'!$H36=K$1,'Benchmark Analysis'!$H36+'Benchmark Analysis'!$C36=K$1,'Benchmark Analysis'!$C36*2+'Benchmark Analysis'!$H36=K$1,'Benchmark Analysis'!$C36*3+'Benchmark Analysis'!$H36=K$1,'Benchmark Analysis'!$C36*4+'Benchmark Analysis'!$H36=K$1,'Benchmark Analysis'!$C36*5+'Benchmark Analysis'!$H36=K$1),'Benchmark Analysis'!$L36*(1+'Benchmark Analysis'!$C$110)^'Cash Flow'!K$1," ")</f>
        <v xml:space="preserve"> </v>
      </c>
      <c r="L40" s="8" t="str">
        <f>IF(OR('Benchmark Analysis'!$H36=L$1,'Benchmark Analysis'!$H36+'Benchmark Analysis'!$C36=L$1,'Benchmark Analysis'!$C36*2+'Benchmark Analysis'!$H36=L$1,'Benchmark Analysis'!$C36*3+'Benchmark Analysis'!$H36=L$1,'Benchmark Analysis'!$C36*4+'Benchmark Analysis'!$H36=L$1,'Benchmark Analysis'!$C36*5+'Benchmark Analysis'!$H36=L$1),'Benchmark Analysis'!$L36*(1+'Benchmark Analysis'!$C$110)^'Cash Flow'!L$1," ")</f>
        <v xml:space="preserve"> </v>
      </c>
      <c r="M40" s="8" t="str">
        <f>IF(OR('Benchmark Analysis'!$H36=M$1,'Benchmark Analysis'!$H36+'Benchmark Analysis'!$C36=M$1,'Benchmark Analysis'!$C36*2+'Benchmark Analysis'!$H36=M$1,'Benchmark Analysis'!$C36*3+'Benchmark Analysis'!$H36=M$1,'Benchmark Analysis'!$C36*4+'Benchmark Analysis'!$H36=M$1,'Benchmark Analysis'!$C36*5+'Benchmark Analysis'!$H36=M$1),'Benchmark Analysis'!$L36*(1+'Benchmark Analysis'!$C$110)^'Cash Flow'!M$1," ")</f>
        <v xml:space="preserve"> </v>
      </c>
      <c r="N40" s="8" t="str">
        <f>IF(OR('Benchmark Analysis'!$H36=N$1,'Benchmark Analysis'!$H36+'Benchmark Analysis'!$C36=N$1,'Benchmark Analysis'!$C36*2+'Benchmark Analysis'!$H36=N$1,'Benchmark Analysis'!$C36*3+'Benchmark Analysis'!$H36=N$1,'Benchmark Analysis'!$C36*4+'Benchmark Analysis'!$H36=N$1,'Benchmark Analysis'!$C36*5+'Benchmark Analysis'!$H36=N$1),'Benchmark Analysis'!$L36*(1+'Benchmark Analysis'!$C$110)^'Cash Flow'!N$1," ")</f>
        <v xml:space="preserve"> </v>
      </c>
      <c r="O40" s="8" t="str">
        <f>IF(OR('Benchmark Analysis'!$H36=O$1,'Benchmark Analysis'!$H36+'Benchmark Analysis'!$C36=O$1,'Benchmark Analysis'!$C36*2+'Benchmark Analysis'!$H36=O$1,'Benchmark Analysis'!$C36*3+'Benchmark Analysis'!$H36=O$1,'Benchmark Analysis'!$C36*4+'Benchmark Analysis'!$H36=O$1,'Benchmark Analysis'!$C36*5+'Benchmark Analysis'!$H36=O$1),'Benchmark Analysis'!$L36*(1+'Benchmark Analysis'!$C$110)^'Cash Flow'!O$1," ")</f>
        <v xml:space="preserve"> </v>
      </c>
      <c r="P40" s="8" t="str">
        <f>IF(OR('Benchmark Analysis'!$H36=P$1,'Benchmark Analysis'!$H36+'Benchmark Analysis'!$C36=P$1,'Benchmark Analysis'!$C36*2+'Benchmark Analysis'!$H36=P$1,'Benchmark Analysis'!$C36*3+'Benchmark Analysis'!$H36=P$1,'Benchmark Analysis'!$C36*4+'Benchmark Analysis'!$H36=P$1,'Benchmark Analysis'!$C36*5+'Benchmark Analysis'!$H36=P$1),'Benchmark Analysis'!$L36*(1+'Benchmark Analysis'!$C$110)^'Cash Flow'!P$1," ")</f>
        <v xml:space="preserve"> </v>
      </c>
      <c r="Q40" s="8" t="str">
        <f>IF(OR('Benchmark Analysis'!$H36=Q$1,'Benchmark Analysis'!$H36+'Benchmark Analysis'!$C36=Q$1,'Benchmark Analysis'!$C36*2+'Benchmark Analysis'!$H36=Q$1,'Benchmark Analysis'!$C36*3+'Benchmark Analysis'!$H36=Q$1,'Benchmark Analysis'!$C36*4+'Benchmark Analysis'!$H36=Q$1,'Benchmark Analysis'!$C36*5+'Benchmark Analysis'!$H36=Q$1),'Benchmark Analysis'!$L36*(1+'Benchmark Analysis'!$C$110)^'Cash Flow'!Q$1," ")</f>
        <v xml:space="preserve"> </v>
      </c>
      <c r="R40" s="8" t="str">
        <f>IF(OR('Benchmark Analysis'!$H36=R$1,'Benchmark Analysis'!$H36+'Benchmark Analysis'!$C36=R$1,'Benchmark Analysis'!$C36*2+'Benchmark Analysis'!$H36=R$1,'Benchmark Analysis'!$C36*3+'Benchmark Analysis'!$H36=R$1,'Benchmark Analysis'!$C36*4+'Benchmark Analysis'!$H36=R$1,'Benchmark Analysis'!$C36*5+'Benchmark Analysis'!$H36=R$1),'Benchmark Analysis'!$L36*(1+'Benchmark Analysis'!$C$110)^'Cash Flow'!R$1," ")</f>
        <v xml:space="preserve"> </v>
      </c>
      <c r="S40" s="8" t="str">
        <f>IF(OR('Benchmark Analysis'!$H36=S$1,'Benchmark Analysis'!$H36+'Benchmark Analysis'!$C36=S$1,'Benchmark Analysis'!$C36*2+'Benchmark Analysis'!$H36=S$1,'Benchmark Analysis'!$C36*3+'Benchmark Analysis'!$H36=S$1,'Benchmark Analysis'!$C36*4+'Benchmark Analysis'!$H36=S$1,'Benchmark Analysis'!$C36*5+'Benchmark Analysis'!$H36=S$1),'Benchmark Analysis'!$L36*(1+'Benchmark Analysis'!$C$110)^'Cash Flow'!S$1," ")</f>
        <v xml:space="preserve"> </v>
      </c>
      <c r="T40" s="8" t="str">
        <f>IF(OR('Benchmark Analysis'!$H36=T$1,'Benchmark Analysis'!$H36+'Benchmark Analysis'!$C36=T$1,'Benchmark Analysis'!$C36*2+'Benchmark Analysis'!$H36=T$1,'Benchmark Analysis'!$C36*3+'Benchmark Analysis'!$H36=T$1,'Benchmark Analysis'!$C36*4+'Benchmark Analysis'!$H36=T$1,'Benchmark Analysis'!$C36*5+'Benchmark Analysis'!$H36=T$1),'Benchmark Analysis'!$L36*(1+'Benchmark Analysis'!$C$110)^'Cash Flow'!T$1," ")</f>
        <v xml:space="preserve"> </v>
      </c>
      <c r="U40" s="8" t="str">
        <f>IF(OR('Benchmark Analysis'!$H36=U$1,'Benchmark Analysis'!$H36+'Benchmark Analysis'!$C36=U$1,'Benchmark Analysis'!$C36*2+'Benchmark Analysis'!$H36=U$1,'Benchmark Analysis'!$C36*3+'Benchmark Analysis'!$H36=U$1,'Benchmark Analysis'!$C36*4+'Benchmark Analysis'!$H36=U$1,'Benchmark Analysis'!$C36*5+'Benchmark Analysis'!$H36=U$1),'Benchmark Analysis'!$L36*(1+'Benchmark Analysis'!$C$110)^'Cash Flow'!U$1," ")</f>
        <v xml:space="preserve"> </v>
      </c>
      <c r="V40" s="8">
        <f>IF(OR('Benchmark Analysis'!$H36=V$1,'Benchmark Analysis'!$H36+'Benchmark Analysis'!$C36=V$1,'Benchmark Analysis'!$C36*2+'Benchmark Analysis'!$H36=V$1,'Benchmark Analysis'!$C36*3+'Benchmark Analysis'!$H36=V$1,'Benchmark Analysis'!$C36*4+'Benchmark Analysis'!$H36=V$1,'Benchmark Analysis'!$C36*5+'Benchmark Analysis'!$H36=V$1),'Benchmark Analysis'!$L36*(1+'Benchmark Analysis'!$C$110)^'Cash Flow'!V$1," ")</f>
        <v>2330.897876044477</v>
      </c>
      <c r="W40" s="8" t="str">
        <f>IF(OR('Benchmark Analysis'!$H36=W$1,'Benchmark Analysis'!$H36+'Benchmark Analysis'!$C36=W$1,'Benchmark Analysis'!$C36*2+'Benchmark Analysis'!$H36=W$1,'Benchmark Analysis'!$C36*3+'Benchmark Analysis'!$H36=W$1,'Benchmark Analysis'!$C36*4+'Benchmark Analysis'!$H36=W$1,'Benchmark Analysis'!$C36*5+'Benchmark Analysis'!$H36=W$1),'Benchmark Analysis'!$L36*(1+'Benchmark Analysis'!$C$110)^'Cash Flow'!W$1," ")</f>
        <v xml:space="preserve"> </v>
      </c>
      <c r="X40" s="8" t="str">
        <f>IF(OR('Benchmark Analysis'!$H36=X$1,'Benchmark Analysis'!$H36+'Benchmark Analysis'!$C36=X$1,'Benchmark Analysis'!$C36*2+'Benchmark Analysis'!$H36=X$1,'Benchmark Analysis'!$C36*3+'Benchmark Analysis'!$H36=X$1,'Benchmark Analysis'!$C36*4+'Benchmark Analysis'!$H36=X$1,'Benchmark Analysis'!$C36*5+'Benchmark Analysis'!$H36=X$1),'Benchmark Analysis'!$L36*(1+'Benchmark Analysis'!$C$110)^'Cash Flow'!X$1," ")</f>
        <v xml:space="preserve"> </v>
      </c>
      <c r="Y40" s="8" t="str">
        <f>IF(OR('Benchmark Analysis'!$H36=Y$1,'Benchmark Analysis'!$H36+'Benchmark Analysis'!$C36=Y$1,'Benchmark Analysis'!$C36*2+'Benchmark Analysis'!$H36=Y$1,'Benchmark Analysis'!$C36*3+'Benchmark Analysis'!$H36=Y$1,'Benchmark Analysis'!$C36*4+'Benchmark Analysis'!$H36=Y$1,'Benchmark Analysis'!$C36*5+'Benchmark Analysis'!$H36=Y$1),'Benchmark Analysis'!$L36*(1+'Benchmark Analysis'!$C$110)^'Cash Flow'!Y$1," ")</f>
        <v xml:space="preserve"> </v>
      </c>
      <c r="Z40" s="8" t="str">
        <f>IF(OR('Benchmark Analysis'!$H36=Z$1,'Benchmark Analysis'!$H36+'Benchmark Analysis'!$C36=Z$1,'Benchmark Analysis'!$C36*2+'Benchmark Analysis'!$H36=Z$1,'Benchmark Analysis'!$C36*3+'Benchmark Analysis'!$H36=Z$1,'Benchmark Analysis'!$C36*4+'Benchmark Analysis'!$H36=Z$1,'Benchmark Analysis'!$C36*5+'Benchmark Analysis'!$H36=Z$1),'Benchmark Analysis'!$L36*(1+'Benchmark Analysis'!$C$110)^'Cash Flow'!Z$1," ")</f>
        <v xml:space="preserve"> </v>
      </c>
      <c r="AA40" s="8" t="str">
        <f>IF(OR('Benchmark Analysis'!$H36=AA$1,'Benchmark Analysis'!$H36+'Benchmark Analysis'!$C36=AA$1,'Benchmark Analysis'!$C36*2+'Benchmark Analysis'!$H36=AA$1,'Benchmark Analysis'!$C36*3+'Benchmark Analysis'!$H36=AA$1,'Benchmark Analysis'!$C36*4+'Benchmark Analysis'!$H36=AA$1,'Benchmark Analysis'!$C36*5+'Benchmark Analysis'!$H36=AA$1),'Benchmark Analysis'!$L36*(1+'Benchmark Analysis'!$C$110)^'Cash Flow'!AA$1," ")</f>
        <v xml:space="preserve"> </v>
      </c>
      <c r="AB40" s="8" t="str">
        <f>IF(OR('Benchmark Analysis'!$H36=AB$1,'Benchmark Analysis'!$H36+'Benchmark Analysis'!$C36=AB$1,'Benchmark Analysis'!$C36*2+'Benchmark Analysis'!$H36=AB$1,'Benchmark Analysis'!$C36*3+'Benchmark Analysis'!$H36=AB$1,'Benchmark Analysis'!$C36*4+'Benchmark Analysis'!$H36=AB$1,'Benchmark Analysis'!$C36*5+'Benchmark Analysis'!$H36=AB$1),'Benchmark Analysis'!$L36*(1+'Benchmark Analysis'!$C$110)^'Cash Flow'!AB$1," ")</f>
        <v xml:space="preserve"> </v>
      </c>
      <c r="AC40" s="8" t="str">
        <f>IF(OR('Benchmark Analysis'!$H36=AC$1,'Benchmark Analysis'!$H36+'Benchmark Analysis'!$C36=AC$1,'Benchmark Analysis'!$C36*2+'Benchmark Analysis'!$H36=AC$1,'Benchmark Analysis'!$C36*3+'Benchmark Analysis'!$H36=AC$1,'Benchmark Analysis'!$C36*4+'Benchmark Analysis'!$H36=AC$1,'Benchmark Analysis'!$C36*5+'Benchmark Analysis'!$H36=AC$1),'Benchmark Analysis'!$L36*(1+'Benchmark Analysis'!$C$110)^'Cash Flow'!AC$1," ")</f>
        <v xml:space="preserve"> </v>
      </c>
      <c r="AD40" s="8" t="str">
        <f>IF(OR('Benchmark Analysis'!$H36=AD$1,'Benchmark Analysis'!$H36+'Benchmark Analysis'!$C36=AD$1,'Benchmark Analysis'!$C36*2+'Benchmark Analysis'!$H36=AD$1,'Benchmark Analysis'!$C36*3+'Benchmark Analysis'!$H36=AD$1,'Benchmark Analysis'!$C36*4+'Benchmark Analysis'!$H36=AD$1,'Benchmark Analysis'!$C36*5+'Benchmark Analysis'!$H36=AD$1),'Benchmark Analysis'!$L36*(1+'Benchmark Analysis'!$C$110)^'Cash Flow'!AD$1," ")</f>
        <v xml:space="preserve"> </v>
      </c>
      <c r="AE40" s="8" t="str">
        <f>IF(OR('Benchmark Analysis'!$H36=AE$1,'Benchmark Analysis'!$H36+'Benchmark Analysis'!$C36=AE$1,'Benchmark Analysis'!$C36*2+'Benchmark Analysis'!$H36=AE$1,'Benchmark Analysis'!$C36*3+'Benchmark Analysis'!$H36=AE$1,'Benchmark Analysis'!$C36*4+'Benchmark Analysis'!$H36=AE$1,'Benchmark Analysis'!$C36*5+'Benchmark Analysis'!$H36=AE$1),'Benchmark Analysis'!$L36*(1+'Benchmark Analysis'!$C$110)^'Cash Flow'!AE$1," ")</f>
        <v xml:space="preserve"> </v>
      </c>
      <c r="AF40" s="8" t="str">
        <f>IF(OR('Benchmark Analysis'!$H36=AF$1,'Benchmark Analysis'!$H36+'Benchmark Analysis'!$C36=AF$1,'Benchmark Analysis'!$C36*2+'Benchmark Analysis'!$H36=AF$1,'Benchmark Analysis'!$C36*3+'Benchmark Analysis'!$H36=AF$1,'Benchmark Analysis'!$C36*4+'Benchmark Analysis'!$H36=AF$1,'Benchmark Analysis'!$C36*5+'Benchmark Analysis'!$H36=AF$1),'Benchmark Analysis'!$L36*(1+'Benchmark Analysis'!$C$110)^'Cash Flow'!AF$1," ")</f>
        <v xml:space="preserve"> </v>
      </c>
      <c r="AG40" s="8" t="str">
        <f>IF(OR('Benchmark Analysis'!$H36=AG$1,'Benchmark Analysis'!$H36+'Benchmark Analysis'!$C36=AG$1,'Benchmark Analysis'!$C36*2+'Benchmark Analysis'!$H36=AG$1,'Benchmark Analysis'!$C36*3+'Benchmark Analysis'!$H36=AG$1,'Benchmark Analysis'!$C36*4+'Benchmark Analysis'!$H36=AG$1,'Benchmark Analysis'!$C36*5+'Benchmark Analysis'!$H36=AG$1),'Benchmark Analysis'!$L36*(1+'Benchmark Analysis'!$C$110)^'Cash Flow'!AG$1," ")</f>
        <v xml:space="preserve"> </v>
      </c>
    </row>
    <row r="41" spans="1:33" x14ac:dyDescent="0.2">
      <c r="A41" s="80" t="str">
        <f>'Benchmark Analysis'!A37</f>
        <v>9G</v>
      </c>
      <c r="B41" s="66" t="str">
        <f>'Benchmark Analysis'!B37</f>
        <v>Wall finishes - totem room and washrooms</v>
      </c>
      <c r="C41" s="7"/>
      <c r="D41" s="8" t="str">
        <f>IF(OR('Benchmark Analysis'!$H37=D$1,'Benchmark Analysis'!$H37+'Benchmark Analysis'!$C37=D$1,'Benchmark Analysis'!$C37*2+'Benchmark Analysis'!$H37=D$1,'Benchmark Analysis'!$C37*3+'Benchmark Analysis'!$H37=D$1,'Benchmark Analysis'!$C37*4+'Benchmark Analysis'!$H37=D$1,'Benchmark Analysis'!$C37*5+'Benchmark Analysis'!$H37=D$1),'Benchmark Analysis'!$L37*(1+'Benchmark Analysis'!$C$110)^'Cash Flow'!D$1," ")</f>
        <v xml:space="preserve"> </v>
      </c>
      <c r="E41" s="8" t="str">
        <f>IF(OR('Benchmark Analysis'!$H37=E$1,'Benchmark Analysis'!$H37+'Benchmark Analysis'!$C37=E$1,'Benchmark Analysis'!$C37*2+'Benchmark Analysis'!$H37=E$1,'Benchmark Analysis'!$C37*3+'Benchmark Analysis'!$H37=E$1,'Benchmark Analysis'!$C37*4+'Benchmark Analysis'!$H37=E$1,'Benchmark Analysis'!$C37*5+'Benchmark Analysis'!$H37=E$1),'Benchmark Analysis'!$L37*(1+'Benchmark Analysis'!$C$110)^'Cash Flow'!E$1," ")</f>
        <v xml:space="preserve"> </v>
      </c>
      <c r="F41" s="8" t="str">
        <f>IF(OR('Benchmark Analysis'!$H37=F$1,'Benchmark Analysis'!$H37+'Benchmark Analysis'!$C37=F$1,'Benchmark Analysis'!$C37*2+'Benchmark Analysis'!$H37=F$1,'Benchmark Analysis'!$C37*3+'Benchmark Analysis'!$H37=F$1,'Benchmark Analysis'!$C37*4+'Benchmark Analysis'!$H37=F$1,'Benchmark Analysis'!$C37*5+'Benchmark Analysis'!$H37=F$1),'Benchmark Analysis'!$L37*(1+'Benchmark Analysis'!$C$110)^'Cash Flow'!F$1," ")</f>
        <v xml:space="preserve"> </v>
      </c>
      <c r="G41" s="8" t="str">
        <f>IF(OR('Benchmark Analysis'!$H37=G$1,'Benchmark Analysis'!$H37+'Benchmark Analysis'!$C37=G$1,'Benchmark Analysis'!$C37*2+'Benchmark Analysis'!$H37=G$1,'Benchmark Analysis'!$C37*3+'Benchmark Analysis'!$H37=G$1,'Benchmark Analysis'!$C37*4+'Benchmark Analysis'!$H37=G$1,'Benchmark Analysis'!$C37*5+'Benchmark Analysis'!$H37=G$1),'Benchmark Analysis'!$L37*(1+'Benchmark Analysis'!$C$110)^'Cash Flow'!G$1," ")</f>
        <v xml:space="preserve"> </v>
      </c>
      <c r="H41" s="8">
        <f>IF(OR('Benchmark Analysis'!$H37=H$1,'Benchmark Analysis'!$H37+'Benchmark Analysis'!$C37=H$1,'Benchmark Analysis'!$C37*2+'Benchmark Analysis'!$H37=H$1,'Benchmark Analysis'!$C37*3+'Benchmark Analysis'!$H37=H$1,'Benchmark Analysis'!$C37*4+'Benchmark Analysis'!$H37=H$1,'Benchmark Analysis'!$C37*5+'Benchmark Analysis'!$H37=H$1),'Benchmark Analysis'!$L37*(1+'Benchmark Analysis'!$C$110)^'Cash Flow'!H$1," ")</f>
        <v>1236.5704995840001</v>
      </c>
      <c r="I41" s="8" t="str">
        <f>IF(OR('Benchmark Analysis'!$H37=I$1,'Benchmark Analysis'!$H37+'Benchmark Analysis'!$C37=I$1,'Benchmark Analysis'!$C37*2+'Benchmark Analysis'!$H37=I$1,'Benchmark Analysis'!$C37*3+'Benchmark Analysis'!$H37=I$1,'Benchmark Analysis'!$C37*4+'Benchmark Analysis'!$H37=I$1,'Benchmark Analysis'!$C37*5+'Benchmark Analysis'!$H37=I$1),'Benchmark Analysis'!$L37*(1+'Benchmark Analysis'!$C$110)^'Cash Flow'!I$1," ")</f>
        <v xml:space="preserve"> </v>
      </c>
      <c r="J41" s="8" t="str">
        <f>IF(OR('Benchmark Analysis'!$H37=J$1,'Benchmark Analysis'!$H37+'Benchmark Analysis'!$C37=J$1,'Benchmark Analysis'!$C37*2+'Benchmark Analysis'!$H37=J$1,'Benchmark Analysis'!$C37*3+'Benchmark Analysis'!$H37=J$1,'Benchmark Analysis'!$C37*4+'Benchmark Analysis'!$H37=J$1,'Benchmark Analysis'!$C37*5+'Benchmark Analysis'!$H37=J$1),'Benchmark Analysis'!$L37*(1+'Benchmark Analysis'!$C$110)^'Cash Flow'!J$1," ")</f>
        <v xml:space="preserve"> </v>
      </c>
      <c r="K41" s="8" t="str">
        <f>IF(OR('Benchmark Analysis'!$H37=K$1,'Benchmark Analysis'!$H37+'Benchmark Analysis'!$C37=K$1,'Benchmark Analysis'!$C37*2+'Benchmark Analysis'!$H37=K$1,'Benchmark Analysis'!$C37*3+'Benchmark Analysis'!$H37=K$1,'Benchmark Analysis'!$C37*4+'Benchmark Analysis'!$H37=K$1,'Benchmark Analysis'!$C37*5+'Benchmark Analysis'!$H37=K$1),'Benchmark Analysis'!$L37*(1+'Benchmark Analysis'!$C$110)^'Cash Flow'!K$1," ")</f>
        <v xml:space="preserve"> </v>
      </c>
      <c r="L41" s="8" t="str">
        <f>IF(OR('Benchmark Analysis'!$H37=L$1,'Benchmark Analysis'!$H37+'Benchmark Analysis'!$C37=L$1,'Benchmark Analysis'!$C37*2+'Benchmark Analysis'!$H37=L$1,'Benchmark Analysis'!$C37*3+'Benchmark Analysis'!$H37=L$1,'Benchmark Analysis'!$C37*4+'Benchmark Analysis'!$H37=L$1,'Benchmark Analysis'!$C37*5+'Benchmark Analysis'!$H37=L$1),'Benchmark Analysis'!$L37*(1+'Benchmark Analysis'!$C$110)^'Cash Flow'!L$1," ")</f>
        <v xml:space="preserve"> </v>
      </c>
      <c r="M41" s="8" t="str">
        <f>IF(OR('Benchmark Analysis'!$H37=M$1,'Benchmark Analysis'!$H37+'Benchmark Analysis'!$C37=M$1,'Benchmark Analysis'!$C37*2+'Benchmark Analysis'!$H37=M$1,'Benchmark Analysis'!$C37*3+'Benchmark Analysis'!$H37=M$1,'Benchmark Analysis'!$C37*4+'Benchmark Analysis'!$H37=M$1,'Benchmark Analysis'!$C37*5+'Benchmark Analysis'!$H37=M$1),'Benchmark Analysis'!$L37*(1+'Benchmark Analysis'!$C$110)^'Cash Flow'!M$1," ")</f>
        <v xml:space="preserve"> </v>
      </c>
      <c r="N41" s="8" t="str">
        <f>IF(OR('Benchmark Analysis'!$H37=N$1,'Benchmark Analysis'!$H37+'Benchmark Analysis'!$C37=N$1,'Benchmark Analysis'!$C37*2+'Benchmark Analysis'!$H37=N$1,'Benchmark Analysis'!$C37*3+'Benchmark Analysis'!$H37=N$1,'Benchmark Analysis'!$C37*4+'Benchmark Analysis'!$H37=N$1,'Benchmark Analysis'!$C37*5+'Benchmark Analysis'!$H37=N$1),'Benchmark Analysis'!$L37*(1+'Benchmark Analysis'!$C$110)^'Cash Flow'!N$1," ")</f>
        <v xml:space="preserve"> </v>
      </c>
      <c r="O41" s="8" t="str">
        <f>IF(OR('Benchmark Analysis'!$H37=O$1,'Benchmark Analysis'!$H37+'Benchmark Analysis'!$C37=O$1,'Benchmark Analysis'!$C37*2+'Benchmark Analysis'!$H37=O$1,'Benchmark Analysis'!$C37*3+'Benchmark Analysis'!$H37=O$1,'Benchmark Analysis'!$C37*4+'Benchmark Analysis'!$H37=O$1,'Benchmark Analysis'!$C37*5+'Benchmark Analysis'!$H37=O$1),'Benchmark Analysis'!$L37*(1+'Benchmark Analysis'!$C$110)^'Cash Flow'!O$1," ")</f>
        <v xml:space="preserve"> </v>
      </c>
      <c r="P41" s="8" t="str">
        <f>IF(OR('Benchmark Analysis'!$H37=P$1,'Benchmark Analysis'!$H37+'Benchmark Analysis'!$C37=P$1,'Benchmark Analysis'!$C37*2+'Benchmark Analysis'!$H37=P$1,'Benchmark Analysis'!$C37*3+'Benchmark Analysis'!$H37=P$1,'Benchmark Analysis'!$C37*4+'Benchmark Analysis'!$H37=P$1,'Benchmark Analysis'!$C37*5+'Benchmark Analysis'!$H37=P$1),'Benchmark Analysis'!$L37*(1+'Benchmark Analysis'!$C$110)^'Cash Flow'!P$1," ")</f>
        <v xml:space="preserve"> </v>
      </c>
      <c r="Q41" s="8" t="str">
        <f>IF(OR('Benchmark Analysis'!$H37=Q$1,'Benchmark Analysis'!$H37+'Benchmark Analysis'!$C37=Q$1,'Benchmark Analysis'!$C37*2+'Benchmark Analysis'!$H37=Q$1,'Benchmark Analysis'!$C37*3+'Benchmark Analysis'!$H37=Q$1,'Benchmark Analysis'!$C37*4+'Benchmark Analysis'!$H37=Q$1,'Benchmark Analysis'!$C37*5+'Benchmark Analysis'!$H37=Q$1),'Benchmark Analysis'!$L37*(1+'Benchmark Analysis'!$C$110)^'Cash Flow'!Q$1," ")</f>
        <v xml:space="preserve"> </v>
      </c>
      <c r="R41" s="8" t="str">
        <f>IF(OR('Benchmark Analysis'!$H37=R$1,'Benchmark Analysis'!$H37+'Benchmark Analysis'!$C37=R$1,'Benchmark Analysis'!$C37*2+'Benchmark Analysis'!$H37=R$1,'Benchmark Analysis'!$C37*3+'Benchmark Analysis'!$H37=R$1,'Benchmark Analysis'!$C37*4+'Benchmark Analysis'!$H37=R$1,'Benchmark Analysis'!$C37*5+'Benchmark Analysis'!$H37=R$1),'Benchmark Analysis'!$L37*(1+'Benchmark Analysis'!$C$110)^'Cash Flow'!R$1," ")</f>
        <v xml:space="preserve"> </v>
      </c>
      <c r="S41" s="8" t="str">
        <f>IF(OR('Benchmark Analysis'!$H37=S$1,'Benchmark Analysis'!$H37+'Benchmark Analysis'!$C37=S$1,'Benchmark Analysis'!$C37*2+'Benchmark Analysis'!$H37=S$1,'Benchmark Analysis'!$C37*3+'Benchmark Analysis'!$H37=S$1,'Benchmark Analysis'!$C37*4+'Benchmark Analysis'!$H37=S$1,'Benchmark Analysis'!$C37*5+'Benchmark Analysis'!$H37=S$1),'Benchmark Analysis'!$L37*(1+'Benchmark Analysis'!$C$110)^'Cash Flow'!S$1," ")</f>
        <v xml:space="preserve"> </v>
      </c>
      <c r="T41" s="8" t="str">
        <f>IF(OR('Benchmark Analysis'!$H37=T$1,'Benchmark Analysis'!$H37+'Benchmark Analysis'!$C37=T$1,'Benchmark Analysis'!$C37*2+'Benchmark Analysis'!$H37=T$1,'Benchmark Analysis'!$C37*3+'Benchmark Analysis'!$H37=T$1,'Benchmark Analysis'!$C37*4+'Benchmark Analysis'!$H37=T$1,'Benchmark Analysis'!$C37*5+'Benchmark Analysis'!$H37=T$1),'Benchmark Analysis'!$L37*(1+'Benchmark Analysis'!$C$110)^'Cash Flow'!T$1," ")</f>
        <v xml:space="preserve"> </v>
      </c>
      <c r="U41" s="8" t="str">
        <f>IF(OR('Benchmark Analysis'!$H37=U$1,'Benchmark Analysis'!$H37+'Benchmark Analysis'!$C37=U$1,'Benchmark Analysis'!$C37*2+'Benchmark Analysis'!$H37=U$1,'Benchmark Analysis'!$C37*3+'Benchmark Analysis'!$H37=U$1,'Benchmark Analysis'!$C37*4+'Benchmark Analysis'!$H37=U$1,'Benchmark Analysis'!$C37*5+'Benchmark Analysis'!$H37=U$1),'Benchmark Analysis'!$L37*(1+'Benchmark Analysis'!$C$110)^'Cash Flow'!U$1," ")</f>
        <v xml:space="preserve"> </v>
      </c>
      <c r="V41" s="8" t="str">
        <f>IF(OR('Benchmark Analysis'!$H37=V$1,'Benchmark Analysis'!$H37+'Benchmark Analysis'!$C37=V$1,'Benchmark Analysis'!$C37*2+'Benchmark Analysis'!$H37=V$1,'Benchmark Analysis'!$C37*3+'Benchmark Analysis'!$H37=V$1,'Benchmark Analysis'!$C37*4+'Benchmark Analysis'!$H37=V$1,'Benchmark Analysis'!$C37*5+'Benchmark Analysis'!$H37=V$1),'Benchmark Analysis'!$L37*(1+'Benchmark Analysis'!$C$110)^'Cash Flow'!V$1," ")</f>
        <v xml:space="preserve"> </v>
      </c>
      <c r="W41" s="8" t="str">
        <f>IF(OR('Benchmark Analysis'!$H37=W$1,'Benchmark Analysis'!$H37+'Benchmark Analysis'!$C37=W$1,'Benchmark Analysis'!$C37*2+'Benchmark Analysis'!$H37=W$1,'Benchmark Analysis'!$C37*3+'Benchmark Analysis'!$H37=W$1,'Benchmark Analysis'!$C37*4+'Benchmark Analysis'!$H37=W$1,'Benchmark Analysis'!$C37*5+'Benchmark Analysis'!$H37=W$1),'Benchmark Analysis'!$L37*(1+'Benchmark Analysis'!$C$110)^'Cash Flow'!W$1," ")</f>
        <v xml:space="preserve"> </v>
      </c>
      <c r="X41" s="8" t="str">
        <f>IF(OR('Benchmark Analysis'!$H37=X$1,'Benchmark Analysis'!$H37+'Benchmark Analysis'!$C37=X$1,'Benchmark Analysis'!$C37*2+'Benchmark Analysis'!$H37=X$1,'Benchmark Analysis'!$C37*3+'Benchmark Analysis'!$H37=X$1,'Benchmark Analysis'!$C37*4+'Benchmark Analysis'!$H37=X$1,'Benchmark Analysis'!$C37*5+'Benchmark Analysis'!$H37=X$1),'Benchmark Analysis'!$L37*(1+'Benchmark Analysis'!$C$110)^'Cash Flow'!X$1," ")</f>
        <v xml:space="preserve"> </v>
      </c>
      <c r="Y41" s="8" t="str">
        <f>IF(OR('Benchmark Analysis'!$H37=Y$1,'Benchmark Analysis'!$H37+'Benchmark Analysis'!$C37=Y$1,'Benchmark Analysis'!$C37*2+'Benchmark Analysis'!$H37=Y$1,'Benchmark Analysis'!$C37*3+'Benchmark Analysis'!$H37=Y$1,'Benchmark Analysis'!$C37*4+'Benchmark Analysis'!$H37=Y$1,'Benchmark Analysis'!$C37*5+'Benchmark Analysis'!$H37=Y$1),'Benchmark Analysis'!$L37*(1+'Benchmark Analysis'!$C$110)^'Cash Flow'!Y$1," ")</f>
        <v xml:space="preserve"> </v>
      </c>
      <c r="Z41" s="8" t="str">
        <f>IF(OR('Benchmark Analysis'!$H37=Z$1,'Benchmark Analysis'!$H37+'Benchmark Analysis'!$C37=Z$1,'Benchmark Analysis'!$C37*2+'Benchmark Analysis'!$H37=Z$1,'Benchmark Analysis'!$C37*3+'Benchmark Analysis'!$H37=Z$1,'Benchmark Analysis'!$C37*4+'Benchmark Analysis'!$H37=Z$1,'Benchmark Analysis'!$C37*5+'Benchmark Analysis'!$H37=Z$1),'Benchmark Analysis'!$L37*(1+'Benchmark Analysis'!$C$110)^'Cash Flow'!Z$1," ")</f>
        <v xml:space="preserve"> </v>
      </c>
      <c r="AA41" s="8" t="str">
        <f>IF(OR('Benchmark Analysis'!$H37=AA$1,'Benchmark Analysis'!$H37+'Benchmark Analysis'!$C37=AA$1,'Benchmark Analysis'!$C37*2+'Benchmark Analysis'!$H37=AA$1,'Benchmark Analysis'!$C37*3+'Benchmark Analysis'!$H37=AA$1,'Benchmark Analysis'!$C37*4+'Benchmark Analysis'!$H37=AA$1,'Benchmark Analysis'!$C37*5+'Benchmark Analysis'!$H37=AA$1),'Benchmark Analysis'!$L37*(1+'Benchmark Analysis'!$C$110)^'Cash Flow'!AA$1," ")</f>
        <v xml:space="preserve"> </v>
      </c>
      <c r="AB41" s="8">
        <f>IF(OR('Benchmark Analysis'!$H37=AB$1,'Benchmark Analysis'!$H37+'Benchmark Analysis'!$C37=AB$1,'Benchmark Analysis'!$C37*2+'Benchmark Analysis'!$H37=AB$1,'Benchmark Analysis'!$C37*3+'Benchmark Analysis'!$H37=AB$1,'Benchmark Analysis'!$C37*4+'Benchmark Analysis'!$H37=AB$1,'Benchmark Analysis'!$C37*5+'Benchmark Analysis'!$H37=AB$1),'Benchmark Analysis'!$L37*(1+'Benchmark Analysis'!$C$110)^'Cash Flow'!AB$1," ")</f>
        <v>1837.4787138004972</v>
      </c>
      <c r="AC41" s="8" t="str">
        <f>IF(OR('Benchmark Analysis'!$H37=AC$1,'Benchmark Analysis'!$H37+'Benchmark Analysis'!$C37=AC$1,'Benchmark Analysis'!$C37*2+'Benchmark Analysis'!$H37=AC$1,'Benchmark Analysis'!$C37*3+'Benchmark Analysis'!$H37=AC$1,'Benchmark Analysis'!$C37*4+'Benchmark Analysis'!$H37=AC$1,'Benchmark Analysis'!$C37*5+'Benchmark Analysis'!$H37=AC$1),'Benchmark Analysis'!$L37*(1+'Benchmark Analysis'!$C$110)^'Cash Flow'!AC$1," ")</f>
        <v xml:space="preserve"> </v>
      </c>
      <c r="AD41" s="8" t="str">
        <f>IF(OR('Benchmark Analysis'!$H37=AD$1,'Benchmark Analysis'!$H37+'Benchmark Analysis'!$C37=AD$1,'Benchmark Analysis'!$C37*2+'Benchmark Analysis'!$H37=AD$1,'Benchmark Analysis'!$C37*3+'Benchmark Analysis'!$H37=AD$1,'Benchmark Analysis'!$C37*4+'Benchmark Analysis'!$H37=AD$1,'Benchmark Analysis'!$C37*5+'Benchmark Analysis'!$H37=AD$1),'Benchmark Analysis'!$L37*(1+'Benchmark Analysis'!$C$110)^'Cash Flow'!AD$1," ")</f>
        <v xml:space="preserve"> </v>
      </c>
      <c r="AE41" s="8" t="str">
        <f>IF(OR('Benchmark Analysis'!$H37=AE$1,'Benchmark Analysis'!$H37+'Benchmark Analysis'!$C37=AE$1,'Benchmark Analysis'!$C37*2+'Benchmark Analysis'!$H37=AE$1,'Benchmark Analysis'!$C37*3+'Benchmark Analysis'!$H37=AE$1,'Benchmark Analysis'!$C37*4+'Benchmark Analysis'!$H37=AE$1,'Benchmark Analysis'!$C37*5+'Benchmark Analysis'!$H37=AE$1),'Benchmark Analysis'!$L37*(1+'Benchmark Analysis'!$C$110)^'Cash Flow'!AE$1," ")</f>
        <v xml:space="preserve"> </v>
      </c>
      <c r="AF41" s="8" t="str">
        <f>IF(OR('Benchmark Analysis'!$H37=AF$1,'Benchmark Analysis'!$H37+'Benchmark Analysis'!$C37=AF$1,'Benchmark Analysis'!$C37*2+'Benchmark Analysis'!$H37=AF$1,'Benchmark Analysis'!$C37*3+'Benchmark Analysis'!$H37=AF$1,'Benchmark Analysis'!$C37*4+'Benchmark Analysis'!$H37=AF$1,'Benchmark Analysis'!$C37*5+'Benchmark Analysis'!$H37=AF$1),'Benchmark Analysis'!$L37*(1+'Benchmark Analysis'!$C$110)^'Cash Flow'!AF$1," ")</f>
        <v xml:space="preserve"> </v>
      </c>
      <c r="AG41" s="8" t="str">
        <f>IF(OR('Benchmark Analysis'!$H37=AG$1,'Benchmark Analysis'!$H37+'Benchmark Analysis'!$C37=AG$1,'Benchmark Analysis'!$C37*2+'Benchmark Analysis'!$H37=AG$1,'Benchmark Analysis'!$C37*3+'Benchmark Analysis'!$H37=AG$1,'Benchmark Analysis'!$C37*4+'Benchmark Analysis'!$H37=AG$1,'Benchmark Analysis'!$C37*5+'Benchmark Analysis'!$H37=AG$1),'Benchmark Analysis'!$L37*(1+'Benchmark Analysis'!$C$110)^'Cash Flow'!AG$1," ")</f>
        <v xml:space="preserve"> </v>
      </c>
    </row>
    <row r="42" spans="1:33" x14ac:dyDescent="0.2">
      <c r="A42" s="80" t="str">
        <f>'Benchmark Analysis'!A38</f>
        <v>9H</v>
      </c>
      <c r="B42" s="66" t="str">
        <f>'Benchmark Analysis'!B38</f>
        <v>Wall finishes - lobbies</v>
      </c>
      <c r="C42" s="7"/>
      <c r="D42" s="8" t="str">
        <f>IF(OR('Benchmark Analysis'!$H38=D$1,'Benchmark Analysis'!$H38+'Benchmark Analysis'!$C38=D$1,'Benchmark Analysis'!$C38*2+'Benchmark Analysis'!$H38=D$1,'Benchmark Analysis'!$C38*3+'Benchmark Analysis'!$H38=D$1,'Benchmark Analysis'!$C38*4+'Benchmark Analysis'!$H38=D$1,'Benchmark Analysis'!$C38*5+'Benchmark Analysis'!$H38=D$1),'Benchmark Analysis'!$L38*(1+'Benchmark Analysis'!$C$110)^'Cash Flow'!D$1," ")</f>
        <v xml:space="preserve"> </v>
      </c>
      <c r="E42" s="8" t="str">
        <f>IF(OR('Benchmark Analysis'!$H38=E$1,'Benchmark Analysis'!$H38+'Benchmark Analysis'!$C38=E$1,'Benchmark Analysis'!$C38*2+'Benchmark Analysis'!$H38=E$1,'Benchmark Analysis'!$C38*3+'Benchmark Analysis'!$H38=E$1,'Benchmark Analysis'!$C38*4+'Benchmark Analysis'!$H38=E$1,'Benchmark Analysis'!$C38*5+'Benchmark Analysis'!$H38=E$1),'Benchmark Analysis'!$L38*(1+'Benchmark Analysis'!$C$110)^'Cash Flow'!E$1," ")</f>
        <v xml:space="preserve"> </v>
      </c>
      <c r="F42" s="8">
        <f>IF(OR('Benchmark Analysis'!$H38=F$1,'Benchmark Analysis'!$H38+'Benchmark Analysis'!$C38=F$1,'Benchmark Analysis'!$C38*2+'Benchmark Analysis'!$H38=F$1,'Benchmark Analysis'!$C38*3+'Benchmark Analysis'!$H38=F$1,'Benchmark Analysis'!$C38*4+'Benchmark Analysis'!$H38=F$1,'Benchmark Analysis'!$C38*5+'Benchmark Analysis'!$H38=F$1),'Benchmark Analysis'!$L38*(1+'Benchmark Analysis'!$C$110)^'Cash Flow'!F$1," ")</f>
        <v>318.36239999999998</v>
      </c>
      <c r="G42" s="8" t="str">
        <f>IF(OR('Benchmark Analysis'!$H38=G$1,'Benchmark Analysis'!$H38+'Benchmark Analysis'!$C38=G$1,'Benchmark Analysis'!$C38*2+'Benchmark Analysis'!$H38=G$1,'Benchmark Analysis'!$C38*3+'Benchmark Analysis'!$H38=G$1,'Benchmark Analysis'!$C38*4+'Benchmark Analysis'!$H38=G$1,'Benchmark Analysis'!$C38*5+'Benchmark Analysis'!$H38=G$1),'Benchmark Analysis'!$L38*(1+'Benchmark Analysis'!$C$110)^'Cash Flow'!G$1," ")</f>
        <v xml:space="preserve"> </v>
      </c>
      <c r="H42" s="8" t="str">
        <f>IF(OR('Benchmark Analysis'!$H38=H$1,'Benchmark Analysis'!$H38+'Benchmark Analysis'!$C38=H$1,'Benchmark Analysis'!$C38*2+'Benchmark Analysis'!$H38=H$1,'Benchmark Analysis'!$C38*3+'Benchmark Analysis'!$H38=H$1,'Benchmark Analysis'!$C38*4+'Benchmark Analysis'!$H38=H$1,'Benchmark Analysis'!$C38*5+'Benchmark Analysis'!$H38=H$1),'Benchmark Analysis'!$L38*(1+'Benchmark Analysis'!$C$110)^'Cash Flow'!H$1," ")</f>
        <v xml:space="preserve"> </v>
      </c>
      <c r="I42" s="8" t="str">
        <f>IF(OR('Benchmark Analysis'!$H38=I$1,'Benchmark Analysis'!$H38+'Benchmark Analysis'!$C38=I$1,'Benchmark Analysis'!$C38*2+'Benchmark Analysis'!$H38=I$1,'Benchmark Analysis'!$C38*3+'Benchmark Analysis'!$H38=I$1,'Benchmark Analysis'!$C38*4+'Benchmark Analysis'!$H38=I$1,'Benchmark Analysis'!$C38*5+'Benchmark Analysis'!$H38=I$1),'Benchmark Analysis'!$L38*(1+'Benchmark Analysis'!$C$110)^'Cash Flow'!I$1," ")</f>
        <v xml:space="preserve"> </v>
      </c>
      <c r="J42" s="8" t="str">
        <f>IF(OR('Benchmark Analysis'!$H38=J$1,'Benchmark Analysis'!$H38+'Benchmark Analysis'!$C38=J$1,'Benchmark Analysis'!$C38*2+'Benchmark Analysis'!$H38=J$1,'Benchmark Analysis'!$C38*3+'Benchmark Analysis'!$H38=J$1,'Benchmark Analysis'!$C38*4+'Benchmark Analysis'!$H38=J$1,'Benchmark Analysis'!$C38*5+'Benchmark Analysis'!$H38=J$1),'Benchmark Analysis'!$L38*(1+'Benchmark Analysis'!$C$110)^'Cash Flow'!J$1," ")</f>
        <v xml:space="preserve"> </v>
      </c>
      <c r="K42" s="8" t="str">
        <f>IF(OR('Benchmark Analysis'!$H38=K$1,'Benchmark Analysis'!$H38+'Benchmark Analysis'!$C38=K$1,'Benchmark Analysis'!$C38*2+'Benchmark Analysis'!$H38=K$1,'Benchmark Analysis'!$C38*3+'Benchmark Analysis'!$H38=K$1,'Benchmark Analysis'!$C38*4+'Benchmark Analysis'!$H38=K$1,'Benchmark Analysis'!$C38*5+'Benchmark Analysis'!$H38=K$1),'Benchmark Analysis'!$L38*(1+'Benchmark Analysis'!$C$110)^'Cash Flow'!K$1," ")</f>
        <v xml:space="preserve"> </v>
      </c>
      <c r="L42" s="8" t="str">
        <f>IF(OR('Benchmark Analysis'!$H38=L$1,'Benchmark Analysis'!$H38+'Benchmark Analysis'!$C38=L$1,'Benchmark Analysis'!$C38*2+'Benchmark Analysis'!$H38=L$1,'Benchmark Analysis'!$C38*3+'Benchmark Analysis'!$H38=L$1,'Benchmark Analysis'!$C38*4+'Benchmark Analysis'!$H38=L$1,'Benchmark Analysis'!$C38*5+'Benchmark Analysis'!$H38=L$1),'Benchmark Analysis'!$L38*(1+'Benchmark Analysis'!$C$110)^'Cash Flow'!L$1," ")</f>
        <v xml:space="preserve"> </v>
      </c>
      <c r="M42" s="8" t="str">
        <f>IF(OR('Benchmark Analysis'!$H38=M$1,'Benchmark Analysis'!$H38+'Benchmark Analysis'!$C38=M$1,'Benchmark Analysis'!$C38*2+'Benchmark Analysis'!$H38=M$1,'Benchmark Analysis'!$C38*3+'Benchmark Analysis'!$H38=M$1,'Benchmark Analysis'!$C38*4+'Benchmark Analysis'!$H38=M$1,'Benchmark Analysis'!$C38*5+'Benchmark Analysis'!$H38=M$1),'Benchmark Analysis'!$L38*(1+'Benchmark Analysis'!$C$110)^'Cash Flow'!M$1," ")</f>
        <v xml:space="preserve"> </v>
      </c>
      <c r="N42" s="8" t="str">
        <f>IF(OR('Benchmark Analysis'!$H38=N$1,'Benchmark Analysis'!$H38+'Benchmark Analysis'!$C38=N$1,'Benchmark Analysis'!$C38*2+'Benchmark Analysis'!$H38=N$1,'Benchmark Analysis'!$C38*3+'Benchmark Analysis'!$H38=N$1,'Benchmark Analysis'!$C38*4+'Benchmark Analysis'!$H38=N$1,'Benchmark Analysis'!$C38*5+'Benchmark Analysis'!$H38=N$1),'Benchmark Analysis'!$L38*(1+'Benchmark Analysis'!$C$110)^'Cash Flow'!N$1," ")</f>
        <v xml:space="preserve"> </v>
      </c>
      <c r="O42" s="8" t="str">
        <f>IF(OR('Benchmark Analysis'!$H38=O$1,'Benchmark Analysis'!$H38+'Benchmark Analysis'!$C38=O$1,'Benchmark Analysis'!$C38*2+'Benchmark Analysis'!$H38=O$1,'Benchmark Analysis'!$C38*3+'Benchmark Analysis'!$H38=O$1,'Benchmark Analysis'!$C38*4+'Benchmark Analysis'!$H38=O$1,'Benchmark Analysis'!$C38*5+'Benchmark Analysis'!$H38=O$1),'Benchmark Analysis'!$L38*(1+'Benchmark Analysis'!$C$110)^'Cash Flow'!O$1," ")</f>
        <v xml:space="preserve"> </v>
      </c>
      <c r="P42" s="8" t="str">
        <f>IF(OR('Benchmark Analysis'!$H38=P$1,'Benchmark Analysis'!$H38+'Benchmark Analysis'!$C38=P$1,'Benchmark Analysis'!$C38*2+'Benchmark Analysis'!$H38=P$1,'Benchmark Analysis'!$C38*3+'Benchmark Analysis'!$H38=P$1,'Benchmark Analysis'!$C38*4+'Benchmark Analysis'!$H38=P$1,'Benchmark Analysis'!$C38*5+'Benchmark Analysis'!$H38=P$1),'Benchmark Analysis'!$L38*(1+'Benchmark Analysis'!$C$110)^'Cash Flow'!P$1," ")</f>
        <v xml:space="preserve"> </v>
      </c>
      <c r="Q42" s="8" t="str">
        <f>IF(OR('Benchmark Analysis'!$H38=Q$1,'Benchmark Analysis'!$H38+'Benchmark Analysis'!$C38=Q$1,'Benchmark Analysis'!$C38*2+'Benchmark Analysis'!$H38=Q$1,'Benchmark Analysis'!$C38*3+'Benchmark Analysis'!$H38=Q$1,'Benchmark Analysis'!$C38*4+'Benchmark Analysis'!$H38=Q$1,'Benchmark Analysis'!$C38*5+'Benchmark Analysis'!$H38=Q$1),'Benchmark Analysis'!$L38*(1+'Benchmark Analysis'!$C$110)^'Cash Flow'!Q$1," ")</f>
        <v xml:space="preserve"> </v>
      </c>
      <c r="R42" s="8" t="str">
        <f>IF(OR('Benchmark Analysis'!$H38=R$1,'Benchmark Analysis'!$H38+'Benchmark Analysis'!$C38=R$1,'Benchmark Analysis'!$C38*2+'Benchmark Analysis'!$H38=R$1,'Benchmark Analysis'!$C38*3+'Benchmark Analysis'!$H38=R$1,'Benchmark Analysis'!$C38*4+'Benchmark Analysis'!$H38=R$1,'Benchmark Analysis'!$C38*5+'Benchmark Analysis'!$H38=R$1),'Benchmark Analysis'!$L38*(1+'Benchmark Analysis'!$C$110)^'Cash Flow'!R$1," ")</f>
        <v xml:space="preserve"> </v>
      </c>
      <c r="S42" s="8" t="str">
        <f>IF(OR('Benchmark Analysis'!$H38=S$1,'Benchmark Analysis'!$H38+'Benchmark Analysis'!$C38=S$1,'Benchmark Analysis'!$C38*2+'Benchmark Analysis'!$H38=S$1,'Benchmark Analysis'!$C38*3+'Benchmark Analysis'!$H38=S$1,'Benchmark Analysis'!$C38*4+'Benchmark Analysis'!$H38=S$1,'Benchmark Analysis'!$C38*5+'Benchmark Analysis'!$H38=S$1),'Benchmark Analysis'!$L38*(1+'Benchmark Analysis'!$C$110)^'Cash Flow'!S$1," ")</f>
        <v xml:space="preserve"> </v>
      </c>
      <c r="T42" s="8" t="str">
        <f>IF(OR('Benchmark Analysis'!$H38=T$1,'Benchmark Analysis'!$H38+'Benchmark Analysis'!$C38=T$1,'Benchmark Analysis'!$C38*2+'Benchmark Analysis'!$H38=T$1,'Benchmark Analysis'!$C38*3+'Benchmark Analysis'!$H38=T$1,'Benchmark Analysis'!$C38*4+'Benchmark Analysis'!$H38=T$1,'Benchmark Analysis'!$C38*5+'Benchmark Analysis'!$H38=T$1),'Benchmark Analysis'!$L38*(1+'Benchmark Analysis'!$C$110)^'Cash Flow'!T$1," ")</f>
        <v xml:space="preserve"> </v>
      </c>
      <c r="U42" s="8">
        <f>IF(OR('Benchmark Analysis'!$H38=U$1,'Benchmark Analysis'!$H38+'Benchmark Analysis'!$C38=U$1,'Benchmark Analysis'!$C38*2+'Benchmark Analysis'!$H38=U$1,'Benchmark Analysis'!$C38*3+'Benchmark Analysis'!$H38=U$1,'Benchmark Analysis'!$C38*4+'Benchmark Analysis'!$H38=U$1,'Benchmark Analysis'!$C38*5+'Benchmark Analysis'!$H38=U$1),'Benchmark Analysis'!$L38*(1+'Benchmark Analysis'!$C$110)^'Cash Flow'!U$1," ")</f>
        <v>428.4738742728818</v>
      </c>
      <c r="V42" s="8" t="str">
        <f>IF(OR('Benchmark Analysis'!$H38=V$1,'Benchmark Analysis'!$H38+'Benchmark Analysis'!$C38=V$1,'Benchmark Analysis'!$C38*2+'Benchmark Analysis'!$H38=V$1,'Benchmark Analysis'!$C38*3+'Benchmark Analysis'!$H38=V$1,'Benchmark Analysis'!$C38*4+'Benchmark Analysis'!$H38=V$1,'Benchmark Analysis'!$C38*5+'Benchmark Analysis'!$H38=V$1),'Benchmark Analysis'!$L38*(1+'Benchmark Analysis'!$C$110)^'Cash Flow'!V$1," ")</f>
        <v xml:space="preserve"> </v>
      </c>
      <c r="W42" s="8" t="str">
        <f>IF(OR('Benchmark Analysis'!$H38=W$1,'Benchmark Analysis'!$H38+'Benchmark Analysis'!$C38=W$1,'Benchmark Analysis'!$C38*2+'Benchmark Analysis'!$H38=W$1,'Benchmark Analysis'!$C38*3+'Benchmark Analysis'!$H38=W$1,'Benchmark Analysis'!$C38*4+'Benchmark Analysis'!$H38=W$1,'Benchmark Analysis'!$C38*5+'Benchmark Analysis'!$H38=W$1),'Benchmark Analysis'!$L38*(1+'Benchmark Analysis'!$C$110)^'Cash Flow'!W$1," ")</f>
        <v xml:space="preserve"> </v>
      </c>
      <c r="X42" s="8" t="str">
        <f>IF(OR('Benchmark Analysis'!$H38=X$1,'Benchmark Analysis'!$H38+'Benchmark Analysis'!$C38=X$1,'Benchmark Analysis'!$C38*2+'Benchmark Analysis'!$H38=X$1,'Benchmark Analysis'!$C38*3+'Benchmark Analysis'!$H38=X$1,'Benchmark Analysis'!$C38*4+'Benchmark Analysis'!$H38=X$1,'Benchmark Analysis'!$C38*5+'Benchmark Analysis'!$H38=X$1),'Benchmark Analysis'!$L38*(1+'Benchmark Analysis'!$C$110)^'Cash Flow'!X$1," ")</f>
        <v xml:space="preserve"> </v>
      </c>
      <c r="Y42" s="8" t="str">
        <f>IF(OR('Benchmark Analysis'!$H38=Y$1,'Benchmark Analysis'!$H38+'Benchmark Analysis'!$C38=Y$1,'Benchmark Analysis'!$C38*2+'Benchmark Analysis'!$H38=Y$1,'Benchmark Analysis'!$C38*3+'Benchmark Analysis'!$H38=Y$1,'Benchmark Analysis'!$C38*4+'Benchmark Analysis'!$H38=Y$1,'Benchmark Analysis'!$C38*5+'Benchmark Analysis'!$H38=Y$1),'Benchmark Analysis'!$L38*(1+'Benchmark Analysis'!$C$110)^'Cash Flow'!Y$1," ")</f>
        <v xml:space="preserve"> </v>
      </c>
      <c r="Z42" s="8" t="str">
        <f>IF(OR('Benchmark Analysis'!$H38=Z$1,'Benchmark Analysis'!$H38+'Benchmark Analysis'!$C38=Z$1,'Benchmark Analysis'!$C38*2+'Benchmark Analysis'!$H38=Z$1,'Benchmark Analysis'!$C38*3+'Benchmark Analysis'!$H38=Z$1,'Benchmark Analysis'!$C38*4+'Benchmark Analysis'!$H38=Z$1,'Benchmark Analysis'!$C38*5+'Benchmark Analysis'!$H38=Z$1),'Benchmark Analysis'!$L38*(1+'Benchmark Analysis'!$C$110)^'Cash Flow'!Z$1," ")</f>
        <v xml:space="preserve"> </v>
      </c>
      <c r="AA42" s="8" t="str">
        <f>IF(OR('Benchmark Analysis'!$H38=AA$1,'Benchmark Analysis'!$H38+'Benchmark Analysis'!$C38=AA$1,'Benchmark Analysis'!$C38*2+'Benchmark Analysis'!$H38=AA$1,'Benchmark Analysis'!$C38*3+'Benchmark Analysis'!$H38=AA$1,'Benchmark Analysis'!$C38*4+'Benchmark Analysis'!$H38=AA$1,'Benchmark Analysis'!$C38*5+'Benchmark Analysis'!$H38=AA$1),'Benchmark Analysis'!$L38*(1+'Benchmark Analysis'!$C$110)^'Cash Flow'!AA$1," ")</f>
        <v xml:space="preserve"> </v>
      </c>
      <c r="AB42" s="8" t="str">
        <f>IF(OR('Benchmark Analysis'!$H38=AB$1,'Benchmark Analysis'!$H38+'Benchmark Analysis'!$C38=AB$1,'Benchmark Analysis'!$C38*2+'Benchmark Analysis'!$H38=AB$1,'Benchmark Analysis'!$C38*3+'Benchmark Analysis'!$H38=AB$1,'Benchmark Analysis'!$C38*4+'Benchmark Analysis'!$H38=AB$1,'Benchmark Analysis'!$C38*5+'Benchmark Analysis'!$H38=AB$1),'Benchmark Analysis'!$L38*(1+'Benchmark Analysis'!$C$110)^'Cash Flow'!AB$1," ")</f>
        <v xml:space="preserve"> </v>
      </c>
      <c r="AC42" s="8" t="str">
        <f>IF(OR('Benchmark Analysis'!$H38=AC$1,'Benchmark Analysis'!$H38+'Benchmark Analysis'!$C38=AC$1,'Benchmark Analysis'!$C38*2+'Benchmark Analysis'!$H38=AC$1,'Benchmark Analysis'!$C38*3+'Benchmark Analysis'!$H38=AC$1,'Benchmark Analysis'!$C38*4+'Benchmark Analysis'!$H38=AC$1,'Benchmark Analysis'!$C38*5+'Benchmark Analysis'!$H38=AC$1),'Benchmark Analysis'!$L38*(1+'Benchmark Analysis'!$C$110)^'Cash Flow'!AC$1," ")</f>
        <v xml:space="preserve"> </v>
      </c>
      <c r="AD42" s="8" t="str">
        <f>IF(OR('Benchmark Analysis'!$H38=AD$1,'Benchmark Analysis'!$H38+'Benchmark Analysis'!$C38=AD$1,'Benchmark Analysis'!$C38*2+'Benchmark Analysis'!$H38=AD$1,'Benchmark Analysis'!$C38*3+'Benchmark Analysis'!$H38=AD$1,'Benchmark Analysis'!$C38*4+'Benchmark Analysis'!$H38=AD$1,'Benchmark Analysis'!$C38*5+'Benchmark Analysis'!$H38=AD$1),'Benchmark Analysis'!$L38*(1+'Benchmark Analysis'!$C$110)^'Cash Flow'!AD$1," ")</f>
        <v xml:space="preserve"> </v>
      </c>
      <c r="AE42" s="8" t="str">
        <f>IF(OR('Benchmark Analysis'!$H38=AE$1,'Benchmark Analysis'!$H38+'Benchmark Analysis'!$C38=AE$1,'Benchmark Analysis'!$C38*2+'Benchmark Analysis'!$H38=AE$1,'Benchmark Analysis'!$C38*3+'Benchmark Analysis'!$H38=AE$1,'Benchmark Analysis'!$C38*4+'Benchmark Analysis'!$H38=AE$1,'Benchmark Analysis'!$C38*5+'Benchmark Analysis'!$H38=AE$1),'Benchmark Analysis'!$L38*(1+'Benchmark Analysis'!$C$110)^'Cash Flow'!AE$1," ")</f>
        <v xml:space="preserve"> </v>
      </c>
      <c r="AF42" s="8" t="str">
        <f>IF(OR('Benchmark Analysis'!$H38=AF$1,'Benchmark Analysis'!$H38+'Benchmark Analysis'!$C38=AF$1,'Benchmark Analysis'!$C38*2+'Benchmark Analysis'!$H38=AF$1,'Benchmark Analysis'!$C38*3+'Benchmark Analysis'!$H38=AF$1,'Benchmark Analysis'!$C38*4+'Benchmark Analysis'!$H38=AF$1,'Benchmark Analysis'!$C38*5+'Benchmark Analysis'!$H38=AF$1),'Benchmark Analysis'!$L38*(1+'Benchmark Analysis'!$C$110)^'Cash Flow'!AF$1," ")</f>
        <v xml:space="preserve"> </v>
      </c>
      <c r="AG42" s="8" t="str">
        <f>IF(OR('Benchmark Analysis'!$H38=AG$1,'Benchmark Analysis'!$H38+'Benchmark Analysis'!$C38=AG$1,'Benchmark Analysis'!$C38*2+'Benchmark Analysis'!$H38=AG$1,'Benchmark Analysis'!$C38*3+'Benchmark Analysis'!$H38=AG$1,'Benchmark Analysis'!$C38*4+'Benchmark Analysis'!$H38=AG$1,'Benchmark Analysis'!$C38*5+'Benchmark Analysis'!$H38=AG$1),'Benchmark Analysis'!$L38*(1+'Benchmark Analysis'!$C$110)^'Cash Flow'!AG$1," ")</f>
        <v xml:space="preserve"> </v>
      </c>
    </row>
    <row r="43" spans="1:33" x14ac:dyDescent="0.2">
      <c r="A43" s="80" t="str">
        <f>'Benchmark Analysis'!A39</f>
        <v>10A</v>
      </c>
      <c r="B43" s="66" t="str">
        <f>'Benchmark Analysis'!B39</f>
        <v>Floor finishes - carpet - church, chapel etc.</v>
      </c>
      <c r="C43" s="7"/>
      <c r="D43" s="8" t="str">
        <f>IF(OR('Benchmark Analysis'!$H39=D$1,'Benchmark Analysis'!$H39+'Benchmark Analysis'!$C39=D$1,'Benchmark Analysis'!$C39*2+'Benchmark Analysis'!$H39=D$1,'Benchmark Analysis'!$C39*3+'Benchmark Analysis'!$H39=D$1,'Benchmark Analysis'!$C39*4+'Benchmark Analysis'!$H39=D$1,'Benchmark Analysis'!$C39*5+'Benchmark Analysis'!$H39=D$1),'Benchmark Analysis'!$L39*(1+'Benchmark Analysis'!$C$110)^'Cash Flow'!D$1," ")</f>
        <v xml:space="preserve"> </v>
      </c>
      <c r="E43" s="8" t="str">
        <f>IF(OR('Benchmark Analysis'!$H39=E$1,'Benchmark Analysis'!$H39+'Benchmark Analysis'!$C39=E$1,'Benchmark Analysis'!$C39*2+'Benchmark Analysis'!$H39=E$1,'Benchmark Analysis'!$C39*3+'Benchmark Analysis'!$H39=E$1,'Benchmark Analysis'!$C39*4+'Benchmark Analysis'!$H39=E$1,'Benchmark Analysis'!$C39*5+'Benchmark Analysis'!$H39=E$1),'Benchmark Analysis'!$L39*(1+'Benchmark Analysis'!$C$110)^'Cash Flow'!E$1," ")</f>
        <v xml:space="preserve"> </v>
      </c>
      <c r="F43" s="8" t="str">
        <f>IF(OR('Benchmark Analysis'!$H39=F$1,'Benchmark Analysis'!$H39+'Benchmark Analysis'!$C39=F$1,'Benchmark Analysis'!$C39*2+'Benchmark Analysis'!$H39=F$1,'Benchmark Analysis'!$C39*3+'Benchmark Analysis'!$H39=F$1,'Benchmark Analysis'!$C39*4+'Benchmark Analysis'!$H39=F$1,'Benchmark Analysis'!$C39*5+'Benchmark Analysis'!$H39=F$1),'Benchmark Analysis'!$L39*(1+'Benchmark Analysis'!$C$110)^'Cash Flow'!F$1," ")</f>
        <v xml:space="preserve"> </v>
      </c>
      <c r="G43" s="8" t="str">
        <f>IF(OR('Benchmark Analysis'!$H39=G$1,'Benchmark Analysis'!$H39+'Benchmark Analysis'!$C39=G$1,'Benchmark Analysis'!$C39*2+'Benchmark Analysis'!$H39=G$1,'Benchmark Analysis'!$C39*3+'Benchmark Analysis'!$H39=G$1,'Benchmark Analysis'!$C39*4+'Benchmark Analysis'!$H39=G$1,'Benchmark Analysis'!$C39*5+'Benchmark Analysis'!$H39=G$1),'Benchmark Analysis'!$L39*(1+'Benchmark Analysis'!$C$110)^'Cash Flow'!G$1," ")</f>
        <v xml:space="preserve"> </v>
      </c>
      <c r="H43" s="8" t="str">
        <f>IF(OR('Benchmark Analysis'!$H39=H$1,'Benchmark Analysis'!$H39+'Benchmark Analysis'!$C39=H$1,'Benchmark Analysis'!$C39*2+'Benchmark Analysis'!$H39=H$1,'Benchmark Analysis'!$C39*3+'Benchmark Analysis'!$H39=H$1,'Benchmark Analysis'!$C39*4+'Benchmark Analysis'!$H39=H$1,'Benchmark Analysis'!$C39*5+'Benchmark Analysis'!$H39=H$1),'Benchmark Analysis'!$L39*(1+'Benchmark Analysis'!$C$110)^'Cash Flow'!H$1," ")</f>
        <v xml:space="preserve"> </v>
      </c>
      <c r="I43" s="8" t="str">
        <f>IF(OR('Benchmark Analysis'!$H39=I$1,'Benchmark Analysis'!$H39+'Benchmark Analysis'!$C39=I$1,'Benchmark Analysis'!$C39*2+'Benchmark Analysis'!$H39=I$1,'Benchmark Analysis'!$C39*3+'Benchmark Analysis'!$H39=I$1,'Benchmark Analysis'!$C39*4+'Benchmark Analysis'!$H39=I$1,'Benchmark Analysis'!$C39*5+'Benchmark Analysis'!$H39=I$1),'Benchmark Analysis'!$L39*(1+'Benchmark Analysis'!$C$110)^'Cash Flow'!I$1," ")</f>
        <v xml:space="preserve"> </v>
      </c>
      <c r="J43" s="8">
        <f>IF(OR('Benchmark Analysis'!$H39=J$1,'Benchmark Analysis'!$H39+'Benchmark Analysis'!$C39=J$1,'Benchmark Analysis'!$C39*2+'Benchmark Analysis'!$H39=J$1,'Benchmark Analysis'!$C39*3+'Benchmark Analysis'!$H39=J$1,'Benchmark Analysis'!$C39*4+'Benchmark Analysis'!$H39=J$1,'Benchmark Analysis'!$C39*5+'Benchmark Analysis'!$H39=J$1),'Benchmark Analysis'!$L39*(1+'Benchmark Analysis'!$C$110)^'Cash Flow'!J$1," ")</f>
        <v>4266.56317534972</v>
      </c>
      <c r="K43" s="8" t="str">
        <f>IF(OR('Benchmark Analysis'!$H39=K$1,'Benchmark Analysis'!$H39+'Benchmark Analysis'!$C39=K$1,'Benchmark Analysis'!$C39*2+'Benchmark Analysis'!$H39=K$1,'Benchmark Analysis'!$C39*3+'Benchmark Analysis'!$H39=K$1,'Benchmark Analysis'!$C39*4+'Benchmark Analysis'!$H39=K$1,'Benchmark Analysis'!$C39*5+'Benchmark Analysis'!$H39=K$1),'Benchmark Analysis'!$L39*(1+'Benchmark Analysis'!$C$110)^'Cash Flow'!K$1," ")</f>
        <v xml:space="preserve"> </v>
      </c>
      <c r="L43" s="8" t="str">
        <f>IF(OR('Benchmark Analysis'!$H39=L$1,'Benchmark Analysis'!$H39+'Benchmark Analysis'!$C39=L$1,'Benchmark Analysis'!$C39*2+'Benchmark Analysis'!$H39=L$1,'Benchmark Analysis'!$C39*3+'Benchmark Analysis'!$H39=L$1,'Benchmark Analysis'!$C39*4+'Benchmark Analysis'!$H39=L$1,'Benchmark Analysis'!$C39*5+'Benchmark Analysis'!$H39=L$1),'Benchmark Analysis'!$L39*(1+'Benchmark Analysis'!$C$110)^'Cash Flow'!L$1," ")</f>
        <v xml:space="preserve"> </v>
      </c>
      <c r="M43" s="8" t="str">
        <f>IF(OR('Benchmark Analysis'!$H39=M$1,'Benchmark Analysis'!$H39+'Benchmark Analysis'!$C39=M$1,'Benchmark Analysis'!$C39*2+'Benchmark Analysis'!$H39=M$1,'Benchmark Analysis'!$C39*3+'Benchmark Analysis'!$H39=M$1,'Benchmark Analysis'!$C39*4+'Benchmark Analysis'!$H39=M$1,'Benchmark Analysis'!$C39*5+'Benchmark Analysis'!$H39=M$1),'Benchmark Analysis'!$L39*(1+'Benchmark Analysis'!$C$110)^'Cash Flow'!M$1," ")</f>
        <v xml:space="preserve"> </v>
      </c>
      <c r="N43" s="8" t="str">
        <f>IF(OR('Benchmark Analysis'!$H39=N$1,'Benchmark Analysis'!$H39+'Benchmark Analysis'!$C39=N$1,'Benchmark Analysis'!$C39*2+'Benchmark Analysis'!$H39=N$1,'Benchmark Analysis'!$C39*3+'Benchmark Analysis'!$H39=N$1,'Benchmark Analysis'!$C39*4+'Benchmark Analysis'!$H39=N$1,'Benchmark Analysis'!$C39*5+'Benchmark Analysis'!$H39=N$1),'Benchmark Analysis'!$L39*(1+'Benchmark Analysis'!$C$110)^'Cash Flow'!N$1," ")</f>
        <v xml:space="preserve"> </v>
      </c>
      <c r="O43" s="8" t="str">
        <f>IF(OR('Benchmark Analysis'!$H39=O$1,'Benchmark Analysis'!$H39+'Benchmark Analysis'!$C39=O$1,'Benchmark Analysis'!$C39*2+'Benchmark Analysis'!$H39=O$1,'Benchmark Analysis'!$C39*3+'Benchmark Analysis'!$H39=O$1,'Benchmark Analysis'!$C39*4+'Benchmark Analysis'!$H39=O$1,'Benchmark Analysis'!$C39*5+'Benchmark Analysis'!$H39=O$1),'Benchmark Analysis'!$L39*(1+'Benchmark Analysis'!$C$110)^'Cash Flow'!O$1," ")</f>
        <v xml:space="preserve"> </v>
      </c>
      <c r="P43" s="8" t="str">
        <f>IF(OR('Benchmark Analysis'!$H39=P$1,'Benchmark Analysis'!$H39+'Benchmark Analysis'!$C39=P$1,'Benchmark Analysis'!$C39*2+'Benchmark Analysis'!$H39=P$1,'Benchmark Analysis'!$C39*3+'Benchmark Analysis'!$H39=P$1,'Benchmark Analysis'!$C39*4+'Benchmark Analysis'!$H39=P$1,'Benchmark Analysis'!$C39*5+'Benchmark Analysis'!$H39=P$1),'Benchmark Analysis'!$L39*(1+'Benchmark Analysis'!$C$110)^'Cash Flow'!P$1," ")</f>
        <v xml:space="preserve"> </v>
      </c>
      <c r="Q43" s="8" t="str">
        <f>IF(OR('Benchmark Analysis'!$H39=Q$1,'Benchmark Analysis'!$H39+'Benchmark Analysis'!$C39=Q$1,'Benchmark Analysis'!$C39*2+'Benchmark Analysis'!$H39=Q$1,'Benchmark Analysis'!$C39*3+'Benchmark Analysis'!$H39=Q$1,'Benchmark Analysis'!$C39*4+'Benchmark Analysis'!$H39=Q$1,'Benchmark Analysis'!$C39*5+'Benchmark Analysis'!$H39=Q$1),'Benchmark Analysis'!$L39*(1+'Benchmark Analysis'!$C$110)^'Cash Flow'!Q$1," ")</f>
        <v xml:space="preserve"> </v>
      </c>
      <c r="R43" s="8" t="str">
        <f>IF(OR('Benchmark Analysis'!$H39=R$1,'Benchmark Analysis'!$H39+'Benchmark Analysis'!$C39=R$1,'Benchmark Analysis'!$C39*2+'Benchmark Analysis'!$H39=R$1,'Benchmark Analysis'!$C39*3+'Benchmark Analysis'!$H39=R$1,'Benchmark Analysis'!$C39*4+'Benchmark Analysis'!$H39=R$1,'Benchmark Analysis'!$C39*5+'Benchmark Analysis'!$H39=R$1),'Benchmark Analysis'!$L39*(1+'Benchmark Analysis'!$C$110)^'Cash Flow'!R$1," ")</f>
        <v xml:space="preserve"> </v>
      </c>
      <c r="S43" s="8" t="str">
        <f>IF(OR('Benchmark Analysis'!$H39=S$1,'Benchmark Analysis'!$H39+'Benchmark Analysis'!$C39=S$1,'Benchmark Analysis'!$C39*2+'Benchmark Analysis'!$H39=S$1,'Benchmark Analysis'!$C39*3+'Benchmark Analysis'!$H39=S$1,'Benchmark Analysis'!$C39*4+'Benchmark Analysis'!$H39=S$1,'Benchmark Analysis'!$C39*5+'Benchmark Analysis'!$H39=S$1),'Benchmark Analysis'!$L39*(1+'Benchmark Analysis'!$C$110)^'Cash Flow'!S$1," ")</f>
        <v xml:space="preserve"> </v>
      </c>
      <c r="T43" s="8" t="str">
        <f>IF(OR('Benchmark Analysis'!$H39=T$1,'Benchmark Analysis'!$H39+'Benchmark Analysis'!$C39=T$1,'Benchmark Analysis'!$C39*2+'Benchmark Analysis'!$H39=T$1,'Benchmark Analysis'!$C39*3+'Benchmark Analysis'!$H39=T$1,'Benchmark Analysis'!$C39*4+'Benchmark Analysis'!$H39=T$1,'Benchmark Analysis'!$C39*5+'Benchmark Analysis'!$H39=T$1),'Benchmark Analysis'!$L39*(1+'Benchmark Analysis'!$C$110)^'Cash Flow'!T$1," ")</f>
        <v xml:space="preserve"> </v>
      </c>
      <c r="U43" s="8" t="str">
        <f>IF(OR('Benchmark Analysis'!$H39=U$1,'Benchmark Analysis'!$H39+'Benchmark Analysis'!$C39=U$1,'Benchmark Analysis'!$C39*2+'Benchmark Analysis'!$H39=U$1,'Benchmark Analysis'!$C39*3+'Benchmark Analysis'!$H39=U$1,'Benchmark Analysis'!$C39*4+'Benchmark Analysis'!$H39=U$1,'Benchmark Analysis'!$C39*5+'Benchmark Analysis'!$H39=U$1),'Benchmark Analysis'!$L39*(1+'Benchmark Analysis'!$C$110)^'Cash Flow'!U$1," ")</f>
        <v xml:space="preserve"> </v>
      </c>
      <c r="V43" s="8" t="str">
        <f>IF(OR('Benchmark Analysis'!$H39=V$1,'Benchmark Analysis'!$H39+'Benchmark Analysis'!$C39=V$1,'Benchmark Analysis'!$C39*2+'Benchmark Analysis'!$H39=V$1,'Benchmark Analysis'!$C39*3+'Benchmark Analysis'!$H39=V$1,'Benchmark Analysis'!$C39*4+'Benchmark Analysis'!$H39=V$1,'Benchmark Analysis'!$C39*5+'Benchmark Analysis'!$H39=V$1),'Benchmark Analysis'!$L39*(1+'Benchmark Analysis'!$C$110)^'Cash Flow'!V$1," ")</f>
        <v xml:space="preserve"> </v>
      </c>
      <c r="W43" s="8" t="str">
        <f>IF(OR('Benchmark Analysis'!$H39=W$1,'Benchmark Analysis'!$H39+'Benchmark Analysis'!$C39=W$1,'Benchmark Analysis'!$C39*2+'Benchmark Analysis'!$H39=W$1,'Benchmark Analysis'!$C39*3+'Benchmark Analysis'!$H39=W$1,'Benchmark Analysis'!$C39*4+'Benchmark Analysis'!$H39=W$1,'Benchmark Analysis'!$C39*5+'Benchmark Analysis'!$H39=W$1),'Benchmark Analysis'!$L39*(1+'Benchmark Analysis'!$C$110)^'Cash Flow'!W$1," ")</f>
        <v xml:space="preserve"> </v>
      </c>
      <c r="X43" s="8" t="str">
        <f>IF(OR('Benchmark Analysis'!$H39=X$1,'Benchmark Analysis'!$H39+'Benchmark Analysis'!$C39=X$1,'Benchmark Analysis'!$C39*2+'Benchmark Analysis'!$H39=X$1,'Benchmark Analysis'!$C39*3+'Benchmark Analysis'!$H39=X$1,'Benchmark Analysis'!$C39*4+'Benchmark Analysis'!$H39=X$1,'Benchmark Analysis'!$C39*5+'Benchmark Analysis'!$H39=X$1),'Benchmark Analysis'!$L39*(1+'Benchmark Analysis'!$C$110)^'Cash Flow'!X$1," ")</f>
        <v xml:space="preserve"> </v>
      </c>
      <c r="Y43" s="8" t="str">
        <f>IF(OR('Benchmark Analysis'!$H39=Y$1,'Benchmark Analysis'!$H39+'Benchmark Analysis'!$C39=Y$1,'Benchmark Analysis'!$C39*2+'Benchmark Analysis'!$H39=Y$1,'Benchmark Analysis'!$C39*3+'Benchmark Analysis'!$H39=Y$1,'Benchmark Analysis'!$C39*4+'Benchmark Analysis'!$H39=Y$1,'Benchmark Analysis'!$C39*5+'Benchmark Analysis'!$H39=Y$1),'Benchmark Analysis'!$L39*(1+'Benchmark Analysis'!$C$110)^'Cash Flow'!Y$1," ")</f>
        <v xml:space="preserve"> </v>
      </c>
      <c r="Z43" s="8" t="str">
        <f>IF(OR('Benchmark Analysis'!$H39=Z$1,'Benchmark Analysis'!$H39+'Benchmark Analysis'!$C39=Z$1,'Benchmark Analysis'!$C39*2+'Benchmark Analysis'!$H39=Z$1,'Benchmark Analysis'!$C39*3+'Benchmark Analysis'!$H39=Z$1,'Benchmark Analysis'!$C39*4+'Benchmark Analysis'!$H39=Z$1,'Benchmark Analysis'!$C39*5+'Benchmark Analysis'!$H39=Z$1),'Benchmark Analysis'!$L39*(1+'Benchmark Analysis'!$C$110)^'Cash Flow'!Z$1," ")</f>
        <v xml:space="preserve"> </v>
      </c>
      <c r="AA43" s="8" t="str">
        <f>IF(OR('Benchmark Analysis'!$H39=AA$1,'Benchmark Analysis'!$H39+'Benchmark Analysis'!$C39=AA$1,'Benchmark Analysis'!$C39*2+'Benchmark Analysis'!$H39=AA$1,'Benchmark Analysis'!$C39*3+'Benchmark Analysis'!$H39=AA$1,'Benchmark Analysis'!$C39*4+'Benchmark Analysis'!$H39=AA$1,'Benchmark Analysis'!$C39*5+'Benchmark Analysis'!$H39=AA$1),'Benchmark Analysis'!$L39*(1+'Benchmark Analysis'!$C$110)^'Cash Flow'!AA$1," ")</f>
        <v xml:space="preserve"> </v>
      </c>
      <c r="AB43" s="8" t="str">
        <f>IF(OR('Benchmark Analysis'!$H39=AB$1,'Benchmark Analysis'!$H39+'Benchmark Analysis'!$C39=AB$1,'Benchmark Analysis'!$C39*2+'Benchmark Analysis'!$H39=AB$1,'Benchmark Analysis'!$C39*3+'Benchmark Analysis'!$H39=AB$1,'Benchmark Analysis'!$C39*4+'Benchmark Analysis'!$H39=AB$1,'Benchmark Analysis'!$C39*5+'Benchmark Analysis'!$H39=AB$1),'Benchmark Analysis'!$L39*(1+'Benchmark Analysis'!$C$110)^'Cash Flow'!AB$1," ")</f>
        <v xml:space="preserve"> </v>
      </c>
      <c r="AC43" s="8" t="str">
        <f>IF(OR('Benchmark Analysis'!$H39=AC$1,'Benchmark Analysis'!$H39+'Benchmark Analysis'!$C39=AC$1,'Benchmark Analysis'!$C39*2+'Benchmark Analysis'!$H39=AC$1,'Benchmark Analysis'!$C39*3+'Benchmark Analysis'!$H39=AC$1,'Benchmark Analysis'!$C39*4+'Benchmark Analysis'!$H39=AC$1,'Benchmark Analysis'!$C39*5+'Benchmark Analysis'!$H39=AC$1),'Benchmark Analysis'!$L39*(1+'Benchmark Analysis'!$C$110)^'Cash Flow'!AC$1," ")</f>
        <v xml:space="preserve"> </v>
      </c>
      <c r="AD43" s="8">
        <f>IF(OR('Benchmark Analysis'!$H39=AD$1,'Benchmark Analysis'!$H39+'Benchmark Analysis'!$C39=AD$1,'Benchmark Analysis'!$C39*2+'Benchmark Analysis'!$H39=AD$1,'Benchmark Analysis'!$C39*3+'Benchmark Analysis'!$H39=AD$1,'Benchmark Analysis'!$C39*4+'Benchmark Analysis'!$H39=AD$1,'Benchmark Analysis'!$C39*5+'Benchmark Analysis'!$H39=AD$1),'Benchmark Analysis'!$L39*(1+'Benchmark Analysis'!$C$110)^'Cash Flow'!AD$1," ")</f>
        <v>6339.888440188055</v>
      </c>
      <c r="AE43" s="8" t="str">
        <f>IF(OR('Benchmark Analysis'!$H39=AE$1,'Benchmark Analysis'!$H39+'Benchmark Analysis'!$C39=AE$1,'Benchmark Analysis'!$C39*2+'Benchmark Analysis'!$H39=AE$1,'Benchmark Analysis'!$C39*3+'Benchmark Analysis'!$H39=AE$1,'Benchmark Analysis'!$C39*4+'Benchmark Analysis'!$H39=AE$1,'Benchmark Analysis'!$C39*5+'Benchmark Analysis'!$H39=AE$1),'Benchmark Analysis'!$L39*(1+'Benchmark Analysis'!$C$110)^'Cash Flow'!AE$1," ")</f>
        <v xml:space="preserve"> </v>
      </c>
      <c r="AF43" s="8" t="str">
        <f>IF(OR('Benchmark Analysis'!$H39=AF$1,'Benchmark Analysis'!$H39+'Benchmark Analysis'!$C39=AF$1,'Benchmark Analysis'!$C39*2+'Benchmark Analysis'!$H39=AF$1,'Benchmark Analysis'!$C39*3+'Benchmark Analysis'!$H39=AF$1,'Benchmark Analysis'!$C39*4+'Benchmark Analysis'!$H39=AF$1,'Benchmark Analysis'!$C39*5+'Benchmark Analysis'!$H39=AF$1),'Benchmark Analysis'!$L39*(1+'Benchmark Analysis'!$C$110)^'Cash Flow'!AF$1," ")</f>
        <v xml:space="preserve"> </v>
      </c>
      <c r="AG43" s="8" t="str">
        <f>IF(OR('Benchmark Analysis'!$H39=AG$1,'Benchmark Analysis'!$H39+'Benchmark Analysis'!$C39=AG$1,'Benchmark Analysis'!$C39*2+'Benchmark Analysis'!$H39=AG$1,'Benchmark Analysis'!$C39*3+'Benchmark Analysis'!$H39=AG$1,'Benchmark Analysis'!$C39*4+'Benchmark Analysis'!$H39=AG$1,'Benchmark Analysis'!$C39*5+'Benchmark Analysis'!$H39=AG$1),'Benchmark Analysis'!$L39*(1+'Benchmark Analysis'!$C$110)^'Cash Flow'!AG$1," ")</f>
        <v xml:space="preserve"> </v>
      </c>
    </row>
    <row r="44" spans="1:33" x14ac:dyDescent="0.2">
      <c r="A44" s="80" t="str">
        <f>'Benchmark Analysis'!A40</f>
        <v>10B</v>
      </c>
      <c r="B44" s="66" t="str">
        <f>'Benchmark Analysis'!B40</f>
        <v>Floor finishes - gym - wooden floor - sand and re-finish</v>
      </c>
      <c r="C44" s="7"/>
      <c r="D44" s="8" t="str">
        <f>IF(OR('Benchmark Analysis'!$H40=D$1,'Benchmark Analysis'!$H40+'Benchmark Analysis'!$C40=D$1,'Benchmark Analysis'!$C40*2+'Benchmark Analysis'!$H40=D$1,'Benchmark Analysis'!$C40*3+'Benchmark Analysis'!$H40=D$1,'Benchmark Analysis'!$C40*4+'Benchmark Analysis'!$H40=D$1,'Benchmark Analysis'!$C40*5+'Benchmark Analysis'!$H40=D$1),'Benchmark Analysis'!$L40*(1+'Benchmark Analysis'!$C$110)^'Cash Flow'!D$1," ")</f>
        <v xml:space="preserve"> </v>
      </c>
      <c r="E44" s="8">
        <f>IF(OR('Benchmark Analysis'!$H40=E$1,'Benchmark Analysis'!$H40+'Benchmark Analysis'!$C40=E$1,'Benchmark Analysis'!$C40*2+'Benchmark Analysis'!$H40=E$1,'Benchmark Analysis'!$C40*3+'Benchmark Analysis'!$H40=E$1,'Benchmark Analysis'!$C40*4+'Benchmark Analysis'!$H40=E$1,'Benchmark Analysis'!$C40*5+'Benchmark Analysis'!$H40=E$1),'Benchmark Analysis'!$L40*(1+'Benchmark Analysis'!$C$110)^'Cash Flow'!E$1," ")</f>
        <v>10414.404</v>
      </c>
      <c r="F44" s="8" t="str">
        <f>IF(OR('Benchmark Analysis'!$H40=F$1,'Benchmark Analysis'!$H40+'Benchmark Analysis'!$C40=F$1,'Benchmark Analysis'!$C40*2+'Benchmark Analysis'!$H40=F$1,'Benchmark Analysis'!$C40*3+'Benchmark Analysis'!$H40=F$1,'Benchmark Analysis'!$C40*4+'Benchmark Analysis'!$H40=F$1,'Benchmark Analysis'!$C40*5+'Benchmark Analysis'!$H40=F$1),'Benchmark Analysis'!$L40*(1+'Benchmark Analysis'!$C$110)^'Cash Flow'!F$1," ")</f>
        <v xml:space="preserve"> </v>
      </c>
      <c r="G44" s="8" t="str">
        <f>IF(OR('Benchmark Analysis'!$H40=G$1,'Benchmark Analysis'!$H40+'Benchmark Analysis'!$C40=G$1,'Benchmark Analysis'!$C40*2+'Benchmark Analysis'!$H40=G$1,'Benchmark Analysis'!$C40*3+'Benchmark Analysis'!$H40=G$1,'Benchmark Analysis'!$C40*4+'Benchmark Analysis'!$H40=G$1,'Benchmark Analysis'!$C40*5+'Benchmark Analysis'!$H40=G$1),'Benchmark Analysis'!$L40*(1+'Benchmark Analysis'!$C$110)^'Cash Flow'!G$1," ")</f>
        <v xml:space="preserve"> </v>
      </c>
      <c r="H44" s="8" t="str">
        <f>IF(OR('Benchmark Analysis'!$H40=H$1,'Benchmark Analysis'!$H40+'Benchmark Analysis'!$C40=H$1,'Benchmark Analysis'!$C40*2+'Benchmark Analysis'!$H40=H$1,'Benchmark Analysis'!$C40*3+'Benchmark Analysis'!$H40=H$1,'Benchmark Analysis'!$C40*4+'Benchmark Analysis'!$H40=H$1,'Benchmark Analysis'!$C40*5+'Benchmark Analysis'!$H40=H$1),'Benchmark Analysis'!$L40*(1+'Benchmark Analysis'!$C$110)^'Cash Flow'!H$1," ")</f>
        <v xml:space="preserve"> </v>
      </c>
      <c r="I44" s="8" t="str">
        <f>IF(OR('Benchmark Analysis'!$H40=I$1,'Benchmark Analysis'!$H40+'Benchmark Analysis'!$C40=I$1,'Benchmark Analysis'!$C40*2+'Benchmark Analysis'!$H40=I$1,'Benchmark Analysis'!$C40*3+'Benchmark Analysis'!$H40=I$1,'Benchmark Analysis'!$C40*4+'Benchmark Analysis'!$H40=I$1,'Benchmark Analysis'!$C40*5+'Benchmark Analysis'!$H40=I$1),'Benchmark Analysis'!$L40*(1+'Benchmark Analysis'!$C$110)^'Cash Flow'!I$1," ")</f>
        <v xml:space="preserve"> </v>
      </c>
      <c r="J44" s="8" t="str">
        <f>IF(OR('Benchmark Analysis'!$H40=J$1,'Benchmark Analysis'!$H40+'Benchmark Analysis'!$C40=J$1,'Benchmark Analysis'!$C40*2+'Benchmark Analysis'!$H40=J$1,'Benchmark Analysis'!$C40*3+'Benchmark Analysis'!$H40=J$1,'Benchmark Analysis'!$C40*4+'Benchmark Analysis'!$H40=J$1,'Benchmark Analysis'!$C40*5+'Benchmark Analysis'!$H40=J$1),'Benchmark Analysis'!$L40*(1+'Benchmark Analysis'!$C$110)^'Cash Flow'!J$1," ")</f>
        <v xml:space="preserve"> </v>
      </c>
      <c r="K44" s="8" t="str">
        <f>IF(OR('Benchmark Analysis'!$H40=K$1,'Benchmark Analysis'!$H40+'Benchmark Analysis'!$C40=K$1,'Benchmark Analysis'!$C40*2+'Benchmark Analysis'!$H40=K$1,'Benchmark Analysis'!$C40*3+'Benchmark Analysis'!$H40=K$1,'Benchmark Analysis'!$C40*4+'Benchmark Analysis'!$H40=K$1,'Benchmark Analysis'!$C40*5+'Benchmark Analysis'!$H40=K$1),'Benchmark Analysis'!$L40*(1+'Benchmark Analysis'!$C$110)^'Cash Flow'!K$1," ")</f>
        <v xml:space="preserve"> </v>
      </c>
      <c r="L44" s="8" t="str">
        <f>IF(OR('Benchmark Analysis'!$H40=L$1,'Benchmark Analysis'!$H40+'Benchmark Analysis'!$C40=L$1,'Benchmark Analysis'!$C40*2+'Benchmark Analysis'!$H40=L$1,'Benchmark Analysis'!$C40*3+'Benchmark Analysis'!$H40=L$1,'Benchmark Analysis'!$C40*4+'Benchmark Analysis'!$H40=L$1,'Benchmark Analysis'!$C40*5+'Benchmark Analysis'!$H40=L$1),'Benchmark Analysis'!$L40*(1+'Benchmark Analysis'!$C$110)^'Cash Flow'!L$1," ")</f>
        <v xml:space="preserve"> </v>
      </c>
      <c r="M44" s="8" t="str">
        <f>IF(OR('Benchmark Analysis'!$H40=M$1,'Benchmark Analysis'!$H40+'Benchmark Analysis'!$C40=M$1,'Benchmark Analysis'!$C40*2+'Benchmark Analysis'!$H40=M$1,'Benchmark Analysis'!$C40*3+'Benchmark Analysis'!$H40=M$1,'Benchmark Analysis'!$C40*4+'Benchmark Analysis'!$H40=M$1,'Benchmark Analysis'!$C40*5+'Benchmark Analysis'!$H40=M$1),'Benchmark Analysis'!$L40*(1+'Benchmark Analysis'!$C$110)^'Cash Flow'!M$1," ")</f>
        <v xml:space="preserve"> </v>
      </c>
      <c r="N44" s="8" t="str">
        <f>IF(OR('Benchmark Analysis'!$H40=N$1,'Benchmark Analysis'!$H40+'Benchmark Analysis'!$C40=N$1,'Benchmark Analysis'!$C40*2+'Benchmark Analysis'!$H40=N$1,'Benchmark Analysis'!$C40*3+'Benchmark Analysis'!$H40=N$1,'Benchmark Analysis'!$C40*4+'Benchmark Analysis'!$H40=N$1,'Benchmark Analysis'!$C40*5+'Benchmark Analysis'!$H40=N$1),'Benchmark Analysis'!$L40*(1+'Benchmark Analysis'!$C$110)^'Cash Flow'!N$1," ")</f>
        <v xml:space="preserve"> </v>
      </c>
      <c r="O44" s="8" t="str">
        <f>IF(OR('Benchmark Analysis'!$H40=O$1,'Benchmark Analysis'!$H40+'Benchmark Analysis'!$C40=O$1,'Benchmark Analysis'!$C40*2+'Benchmark Analysis'!$H40=O$1,'Benchmark Analysis'!$C40*3+'Benchmark Analysis'!$H40=O$1,'Benchmark Analysis'!$C40*4+'Benchmark Analysis'!$H40=O$1,'Benchmark Analysis'!$C40*5+'Benchmark Analysis'!$H40=O$1),'Benchmark Analysis'!$L40*(1+'Benchmark Analysis'!$C$110)^'Cash Flow'!O$1," ")</f>
        <v xml:space="preserve"> </v>
      </c>
      <c r="P44" s="8" t="str">
        <f>IF(OR('Benchmark Analysis'!$H40=P$1,'Benchmark Analysis'!$H40+'Benchmark Analysis'!$C40=P$1,'Benchmark Analysis'!$C40*2+'Benchmark Analysis'!$H40=P$1,'Benchmark Analysis'!$C40*3+'Benchmark Analysis'!$H40=P$1,'Benchmark Analysis'!$C40*4+'Benchmark Analysis'!$H40=P$1,'Benchmark Analysis'!$C40*5+'Benchmark Analysis'!$H40=P$1),'Benchmark Analysis'!$L40*(1+'Benchmark Analysis'!$C$110)^'Cash Flow'!P$1," ")</f>
        <v xml:space="preserve"> </v>
      </c>
      <c r="Q44" s="8" t="str">
        <f>IF(OR('Benchmark Analysis'!$H40=Q$1,'Benchmark Analysis'!$H40+'Benchmark Analysis'!$C40=Q$1,'Benchmark Analysis'!$C40*2+'Benchmark Analysis'!$H40=Q$1,'Benchmark Analysis'!$C40*3+'Benchmark Analysis'!$H40=Q$1,'Benchmark Analysis'!$C40*4+'Benchmark Analysis'!$H40=Q$1,'Benchmark Analysis'!$C40*5+'Benchmark Analysis'!$H40=Q$1),'Benchmark Analysis'!$L40*(1+'Benchmark Analysis'!$C$110)^'Cash Flow'!Q$1," ")</f>
        <v xml:space="preserve"> </v>
      </c>
      <c r="R44" s="8" t="str">
        <f>IF(OR('Benchmark Analysis'!$H40=R$1,'Benchmark Analysis'!$H40+'Benchmark Analysis'!$C40=R$1,'Benchmark Analysis'!$C40*2+'Benchmark Analysis'!$H40=R$1,'Benchmark Analysis'!$C40*3+'Benchmark Analysis'!$H40=R$1,'Benchmark Analysis'!$C40*4+'Benchmark Analysis'!$H40=R$1,'Benchmark Analysis'!$C40*5+'Benchmark Analysis'!$H40=R$1),'Benchmark Analysis'!$L40*(1+'Benchmark Analysis'!$C$110)^'Cash Flow'!R$1," ")</f>
        <v xml:space="preserve"> </v>
      </c>
      <c r="S44" s="8" t="str">
        <f>IF(OR('Benchmark Analysis'!$H40=S$1,'Benchmark Analysis'!$H40+'Benchmark Analysis'!$C40=S$1,'Benchmark Analysis'!$C40*2+'Benchmark Analysis'!$H40=S$1,'Benchmark Analysis'!$C40*3+'Benchmark Analysis'!$H40=S$1,'Benchmark Analysis'!$C40*4+'Benchmark Analysis'!$H40=S$1,'Benchmark Analysis'!$C40*5+'Benchmark Analysis'!$H40=S$1),'Benchmark Analysis'!$L40*(1+'Benchmark Analysis'!$C$110)^'Cash Flow'!S$1," ")</f>
        <v xml:space="preserve"> </v>
      </c>
      <c r="T44" s="8" t="str">
        <f>IF(OR('Benchmark Analysis'!$H40=T$1,'Benchmark Analysis'!$H40+'Benchmark Analysis'!$C40=T$1,'Benchmark Analysis'!$C40*2+'Benchmark Analysis'!$H40=T$1,'Benchmark Analysis'!$C40*3+'Benchmark Analysis'!$H40=T$1,'Benchmark Analysis'!$C40*4+'Benchmark Analysis'!$H40=T$1,'Benchmark Analysis'!$C40*5+'Benchmark Analysis'!$H40=T$1),'Benchmark Analysis'!$L40*(1+'Benchmark Analysis'!$C$110)^'Cash Flow'!T$1," ")</f>
        <v xml:space="preserve"> </v>
      </c>
      <c r="U44" s="8" t="str">
        <f>IF(OR('Benchmark Analysis'!$H40=U$1,'Benchmark Analysis'!$H40+'Benchmark Analysis'!$C40=U$1,'Benchmark Analysis'!$C40*2+'Benchmark Analysis'!$H40=U$1,'Benchmark Analysis'!$C40*3+'Benchmark Analysis'!$H40=U$1,'Benchmark Analysis'!$C40*4+'Benchmark Analysis'!$H40=U$1,'Benchmark Analysis'!$C40*5+'Benchmark Analysis'!$H40=U$1),'Benchmark Analysis'!$L40*(1+'Benchmark Analysis'!$C$110)^'Cash Flow'!U$1," ")</f>
        <v xml:space="preserve"> </v>
      </c>
      <c r="V44" s="8" t="str">
        <f>IF(OR('Benchmark Analysis'!$H40=V$1,'Benchmark Analysis'!$H40+'Benchmark Analysis'!$C40=V$1,'Benchmark Analysis'!$C40*2+'Benchmark Analysis'!$H40=V$1,'Benchmark Analysis'!$C40*3+'Benchmark Analysis'!$H40=V$1,'Benchmark Analysis'!$C40*4+'Benchmark Analysis'!$H40=V$1,'Benchmark Analysis'!$C40*5+'Benchmark Analysis'!$H40=V$1),'Benchmark Analysis'!$L40*(1+'Benchmark Analysis'!$C$110)^'Cash Flow'!V$1," ")</f>
        <v xml:space="preserve"> </v>
      </c>
      <c r="W44" s="8" t="str">
        <f>IF(OR('Benchmark Analysis'!$H40=W$1,'Benchmark Analysis'!$H40+'Benchmark Analysis'!$C40=W$1,'Benchmark Analysis'!$C40*2+'Benchmark Analysis'!$H40=W$1,'Benchmark Analysis'!$C40*3+'Benchmark Analysis'!$H40=W$1,'Benchmark Analysis'!$C40*4+'Benchmark Analysis'!$H40=W$1,'Benchmark Analysis'!$C40*5+'Benchmark Analysis'!$H40=W$1),'Benchmark Analysis'!$L40*(1+'Benchmark Analysis'!$C$110)^'Cash Flow'!W$1," ")</f>
        <v xml:space="preserve"> </v>
      </c>
      <c r="X44" s="8" t="str">
        <f>IF(OR('Benchmark Analysis'!$H40=X$1,'Benchmark Analysis'!$H40+'Benchmark Analysis'!$C40=X$1,'Benchmark Analysis'!$C40*2+'Benchmark Analysis'!$H40=X$1,'Benchmark Analysis'!$C40*3+'Benchmark Analysis'!$H40=X$1,'Benchmark Analysis'!$C40*4+'Benchmark Analysis'!$H40=X$1,'Benchmark Analysis'!$C40*5+'Benchmark Analysis'!$H40=X$1),'Benchmark Analysis'!$L40*(1+'Benchmark Analysis'!$C$110)^'Cash Flow'!X$1," ")</f>
        <v xml:space="preserve"> </v>
      </c>
      <c r="Y44" s="8">
        <f>IF(OR('Benchmark Analysis'!$H40=Y$1,'Benchmark Analysis'!$H40+'Benchmark Analysis'!$C40=Y$1,'Benchmark Analysis'!$C40*2+'Benchmark Analysis'!$H40=Y$1,'Benchmark Analysis'!$C40*3+'Benchmark Analysis'!$H40=Y$1,'Benchmark Analysis'!$C40*4+'Benchmark Analysis'!$H40=Y$1,'Benchmark Analysis'!$C40*5+'Benchmark Analysis'!$H40=Y$1),'Benchmark Analysis'!$L40*(1+'Benchmark Analysis'!$C$110)^'Cash Flow'!Y$1," ")</f>
        <v>15475.256504466555</v>
      </c>
      <c r="Z44" s="8" t="str">
        <f>IF(OR('Benchmark Analysis'!$H40=Z$1,'Benchmark Analysis'!$H40+'Benchmark Analysis'!$C40=Z$1,'Benchmark Analysis'!$C40*2+'Benchmark Analysis'!$H40=Z$1,'Benchmark Analysis'!$C40*3+'Benchmark Analysis'!$H40=Z$1,'Benchmark Analysis'!$C40*4+'Benchmark Analysis'!$H40=Z$1,'Benchmark Analysis'!$C40*5+'Benchmark Analysis'!$H40=Z$1),'Benchmark Analysis'!$L40*(1+'Benchmark Analysis'!$C$110)^'Cash Flow'!Z$1," ")</f>
        <v xml:space="preserve"> </v>
      </c>
      <c r="AA44" s="8" t="str">
        <f>IF(OR('Benchmark Analysis'!$H40=AA$1,'Benchmark Analysis'!$H40+'Benchmark Analysis'!$C40=AA$1,'Benchmark Analysis'!$C40*2+'Benchmark Analysis'!$H40=AA$1,'Benchmark Analysis'!$C40*3+'Benchmark Analysis'!$H40=AA$1,'Benchmark Analysis'!$C40*4+'Benchmark Analysis'!$H40=AA$1,'Benchmark Analysis'!$C40*5+'Benchmark Analysis'!$H40=AA$1),'Benchmark Analysis'!$L40*(1+'Benchmark Analysis'!$C$110)^'Cash Flow'!AA$1," ")</f>
        <v xml:space="preserve"> </v>
      </c>
      <c r="AB44" s="8" t="str">
        <f>IF(OR('Benchmark Analysis'!$H40=AB$1,'Benchmark Analysis'!$H40+'Benchmark Analysis'!$C40=AB$1,'Benchmark Analysis'!$C40*2+'Benchmark Analysis'!$H40=AB$1,'Benchmark Analysis'!$C40*3+'Benchmark Analysis'!$H40=AB$1,'Benchmark Analysis'!$C40*4+'Benchmark Analysis'!$H40=AB$1,'Benchmark Analysis'!$C40*5+'Benchmark Analysis'!$H40=AB$1),'Benchmark Analysis'!$L40*(1+'Benchmark Analysis'!$C$110)^'Cash Flow'!AB$1," ")</f>
        <v xml:space="preserve"> </v>
      </c>
      <c r="AC44" s="8" t="str">
        <f>IF(OR('Benchmark Analysis'!$H40=AC$1,'Benchmark Analysis'!$H40+'Benchmark Analysis'!$C40=AC$1,'Benchmark Analysis'!$C40*2+'Benchmark Analysis'!$H40=AC$1,'Benchmark Analysis'!$C40*3+'Benchmark Analysis'!$H40=AC$1,'Benchmark Analysis'!$C40*4+'Benchmark Analysis'!$H40=AC$1,'Benchmark Analysis'!$C40*5+'Benchmark Analysis'!$H40=AC$1),'Benchmark Analysis'!$L40*(1+'Benchmark Analysis'!$C$110)^'Cash Flow'!AC$1," ")</f>
        <v xml:space="preserve"> </v>
      </c>
      <c r="AD44" s="8" t="str">
        <f>IF(OR('Benchmark Analysis'!$H40=AD$1,'Benchmark Analysis'!$H40+'Benchmark Analysis'!$C40=AD$1,'Benchmark Analysis'!$C40*2+'Benchmark Analysis'!$H40=AD$1,'Benchmark Analysis'!$C40*3+'Benchmark Analysis'!$H40=AD$1,'Benchmark Analysis'!$C40*4+'Benchmark Analysis'!$H40=AD$1,'Benchmark Analysis'!$C40*5+'Benchmark Analysis'!$H40=AD$1),'Benchmark Analysis'!$L40*(1+'Benchmark Analysis'!$C$110)^'Cash Flow'!AD$1," ")</f>
        <v xml:space="preserve"> </v>
      </c>
      <c r="AE44" s="8" t="str">
        <f>IF(OR('Benchmark Analysis'!$H40=AE$1,'Benchmark Analysis'!$H40+'Benchmark Analysis'!$C40=AE$1,'Benchmark Analysis'!$C40*2+'Benchmark Analysis'!$H40=AE$1,'Benchmark Analysis'!$C40*3+'Benchmark Analysis'!$H40=AE$1,'Benchmark Analysis'!$C40*4+'Benchmark Analysis'!$H40=AE$1,'Benchmark Analysis'!$C40*5+'Benchmark Analysis'!$H40=AE$1),'Benchmark Analysis'!$L40*(1+'Benchmark Analysis'!$C$110)^'Cash Flow'!AE$1," ")</f>
        <v xml:space="preserve"> </v>
      </c>
      <c r="AF44" s="8" t="str">
        <f>IF(OR('Benchmark Analysis'!$H40=AF$1,'Benchmark Analysis'!$H40+'Benchmark Analysis'!$C40=AF$1,'Benchmark Analysis'!$C40*2+'Benchmark Analysis'!$H40=AF$1,'Benchmark Analysis'!$C40*3+'Benchmark Analysis'!$H40=AF$1,'Benchmark Analysis'!$C40*4+'Benchmark Analysis'!$H40=AF$1,'Benchmark Analysis'!$C40*5+'Benchmark Analysis'!$H40=AF$1),'Benchmark Analysis'!$L40*(1+'Benchmark Analysis'!$C$110)^'Cash Flow'!AF$1," ")</f>
        <v xml:space="preserve"> </v>
      </c>
      <c r="AG44" s="8" t="str">
        <f>IF(OR('Benchmark Analysis'!$H40=AG$1,'Benchmark Analysis'!$H40+'Benchmark Analysis'!$C40=AG$1,'Benchmark Analysis'!$C40*2+'Benchmark Analysis'!$H40=AG$1,'Benchmark Analysis'!$C40*3+'Benchmark Analysis'!$H40=AG$1,'Benchmark Analysis'!$C40*4+'Benchmark Analysis'!$H40=AG$1,'Benchmark Analysis'!$C40*5+'Benchmark Analysis'!$H40=AG$1),'Benchmark Analysis'!$L40*(1+'Benchmark Analysis'!$C$110)^'Cash Flow'!AG$1," ")</f>
        <v xml:space="preserve"> </v>
      </c>
    </row>
    <row r="45" spans="1:33" x14ac:dyDescent="0.2">
      <c r="A45" s="80" t="str">
        <f>'Benchmark Analysis'!A41</f>
        <v>10C</v>
      </c>
      <c r="B45" s="66" t="str">
        <f>'Benchmark Analysis'!B41</f>
        <v>Floor finishes - second floor - carpets to offices</v>
      </c>
      <c r="C45" s="7"/>
      <c r="D45" s="8" t="str">
        <f>IF(OR('Benchmark Analysis'!$H41=D$1,'Benchmark Analysis'!$H41+'Benchmark Analysis'!$C41=D$1,'Benchmark Analysis'!$C41*2+'Benchmark Analysis'!$H41=D$1,'Benchmark Analysis'!$C41*3+'Benchmark Analysis'!$H41=D$1,'Benchmark Analysis'!$C41*4+'Benchmark Analysis'!$H41=D$1,'Benchmark Analysis'!$C41*5+'Benchmark Analysis'!$H41=D$1),'Benchmark Analysis'!$L41*(1+'Benchmark Analysis'!$C$110)^'Cash Flow'!D$1," ")</f>
        <v xml:space="preserve"> </v>
      </c>
      <c r="E45" s="8">
        <f>IF(OR('Benchmark Analysis'!$H41=E$1,'Benchmark Analysis'!$H41+'Benchmark Analysis'!$C41=E$1,'Benchmark Analysis'!$C41*2+'Benchmark Analysis'!$H41=E$1,'Benchmark Analysis'!$C41*3+'Benchmark Analysis'!$H41=E$1,'Benchmark Analysis'!$C41*4+'Benchmark Analysis'!$H41=E$1,'Benchmark Analysis'!$C41*5+'Benchmark Analysis'!$H41=E$1),'Benchmark Analysis'!$L41*(1+'Benchmark Analysis'!$C$110)^'Cash Flow'!E$1," ")</f>
        <v>3641.4</v>
      </c>
      <c r="F45" s="8" t="str">
        <f>IF(OR('Benchmark Analysis'!$H41=F$1,'Benchmark Analysis'!$H41+'Benchmark Analysis'!$C41=F$1,'Benchmark Analysis'!$C41*2+'Benchmark Analysis'!$H41=F$1,'Benchmark Analysis'!$C41*3+'Benchmark Analysis'!$H41=F$1,'Benchmark Analysis'!$C41*4+'Benchmark Analysis'!$H41=F$1,'Benchmark Analysis'!$C41*5+'Benchmark Analysis'!$H41=F$1),'Benchmark Analysis'!$L41*(1+'Benchmark Analysis'!$C$110)^'Cash Flow'!F$1," ")</f>
        <v xml:space="preserve"> </v>
      </c>
      <c r="G45" s="8" t="str">
        <f>IF(OR('Benchmark Analysis'!$H41=G$1,'Benchmark Analysis'!$H41+'Benchmark Analysis'!$C41=G$1,'Benchmark Analysis'!$C41*2+'Benchmark Analysis'!$H41=G$1,'Benchmark Analysis'!$C41*3+'Benchmark Analysis'!$H41=G$1,'Benchmark Analysis'!$C41*4+'Benchmark Analysis'!$H41=G$1,'Benchmark Analysis'!$C41*5+'Benchmark Analysis'!$H41=G$1),'Benchmark Analysis'!$L41*(1+'Benchmark Analysis'!$C$110)^'Cash Flow'!G$1," ")</f>
        <v xml:space="preserve"> </v>
      </c>
      <c r="H45" s="8" t="str">
        <f>IF(OR('Benchmark Analysis'!$H41=H$1,'Benchmark Analysis'!$H41+'Benchmark Analysis'!$C41=H$1,'Benchmark Analysis'!$C41*2+'Benchmark Analysis'!$H41=H$1,'Benchmark Analysis'!$C41*3+'Benchmark Analysis'!$H41=H$1,'Benchmark Analysis'!$C41*4+'Benchmark Analysis'!$H41=H$1,'Benchmark Analysis'!$C41*5+'Benchmark Analysis'!$H41=H$1),'Benchmark Analysis'!$L41*(1+'Benchmark Analysis'!$C$110)^'Cash Flow'!H$1," ")</f>
        <v xml:space="preserve"> </v>
      </c>
      <c r="I45" s="8" t="str">
        <f>IF(OR('Benchmark Analysis'!$H41=I$1,'Benchmark Analysis'!$H41+'Benchmark Analysis'!$C41=I$1,'Benchmark Analysis'!$C41*2+'Benchmark Analysis'!$H41=I$1,'Benchmark Analysis'!$C41*3+'Benchmark Analysis'!$H41=I$1,'Benchmark Analysis'!$C41*4+'Benchmark Analysis'!$H41=I$1,'Benchmark Analysis'!$C41*5+'Benchmark Analysis'!$H41=I$1),'Benchmark Analysis'!$L41*(1+'Benchmark Analysis'!$C$110)^'Cash Flow'!I$1," ")</f>
        <v xml:space="preserve"> </v>
      </c>
      <c r="J45" s="8" t="str">
        <f>IF(OR('Benchmark Analysis'!$H41=J$1,'Benchmark Analysis'!$H41+'Benchmark Analysis'!$C41=J$1,'Benchmark Analysis'!$C41*2+'Benchmark Analysis'!$H41=J$1,'Benchmark Analysis'!$C41*3+'Benchmark Analysis'!$H41=J$1,'Benchmark Analysis'!$C41*4+'Benchmark Analysis'!$H41=J$1,'Benchmark Analysis'!$C41*5+'Benchmark Analysis'!$H41=J$1),'Benchmark Analysis'!$L41*(1+'Benchmark Analysis'!$C$110)^'Cash Flow'!J$1," ")</f>
        <v xml:space="preserve"> </v>
      </c>
      <c r="K45" s="8" t="str">
        <f>IF(OR('Benchmark Analysis'!$H41=K$1,'Benchmark Analysis'!$H41+'Benchmark Analysis'!$C41=K$1,'Benchmark Analysis'!$C41*2+'Benchmark Analysis'!$H41=K$1,'Benchmark Analysis'!$C41*3+'Benchmark Analysis'!$H41=K$1,'Benchmark Analysis'!$C41*4+'Benchmark Analysis'!$H41=K$1,'Benchmark Analysis'!$C41*5+'Benchmark Analysis'!$H41=K$1),'Benchmark Analysis'!$L41*(1+'Benchmark Analysis'!$C$110)^'Cash Flow'!K$1," ")</f>
        <v xml:space="preserve"> </v>
      </c>
      <c r="L45" s="8" t="str">
        <f>IF(OR('Benchmark Analysis'!$H41=L$1,'Benchmark Analysis'!$H41+'Benchmark Analysis'!$C41=L$1,'Benchmark Analysis'!$C41*2+'Benchmark Analysis'!$H41=L$1,'Benchmark Analysis'!$C41*3+'Benchmark Analysis'!$H41=L$1,'Benchmark Analysis'!$C41*4+'Benchmark Analysis'!$H41=L$1,'Benchmark Analysis'!$C41*5+'Benchmark Analysis'!$H41=L$1),'Benchmark Analysis'!$L41*(1+'Benchmark Analysis'!$C$110)^'Cash Flow'!L$1," ")</f>
        <v xml:space="preserve"> </v>
      </c>
      <c r="M45" s="8" t="str">
        <f>IF(OR('Benchmark Analysis'!$H41=M$1,'Benchmark Analysis'!$H41+'Benchmark Analysis'!$C41=M$1,'Benchmark Analysis'!$C41*2+'Benchmark Analysis'!$H41=M$1,'Benchmark Analysis'!$C41*3+'Benchmark Analysis'!$H41=M$1,'Benchmark Analysis'!$C41*4+'Benchmark Analysis'!$H41=M$1,'Benchmark Analysis'!$C41*5+'Benchmark Analysis'!$H41=M$1),'Benchmark Analysis'!$L41*(1+'Benchmark Analysis'!$C$110)^'Cash Flow'!M$1," ")</f>
        <v xml:space="preserve"> </v>
      </c>
      <c r="N45" s="8" t="str">
        <f>IF(OR('Benchmark Analysis'!$H41=N$1,'Benchmark Analysis'!$H41+'Benchmark Analysis'!$C41=N$1,'Benchmark Analysis'!$C41*2+'Benchmark Analysis'!$H41=N$1,'Benchmark Analysis'!$C41*3+'Benchmark Analysis'!$H41=N$1,'Benchmark Analysis'!$C41*4+'Benchmark Analysis'!$H41=N$1,'Benchmark Analysis'!$C41*5+'Benchmark Analysis'!$H41=N$1),'Benchmark Analysis'!$L41*(1+'Benchmark Analysis'!$C$110)^'Cash Flow'!N$1," ")</f>
        <v xml:space="preserve"> </v>
      </c>
      <c r="O45" s="8" t="str">
        <f>IF(OR('Benchmark Analysis'!$H41=O$1,'Benchmark Analysis'!$H41+'Benchmark Analysis'!$C41=O$1,'Benchmark Analysis'!$C41*2+'Benchmark Analysis'!$H41=O$1,'Benchmark Analysis'!$C41*3+'Benchmark Analysis'!$H41=O$1,'Benchmark Analysis'!$C41*4+'Benchmark Analysis'!$H41=O$1,'Benchmark Analysis'!$C41*5+'Benchmark Analysis'!$H41=O$1),'Benchmark Analysis'!$L41*(1+'Benchmark Analysis'!$C$110)^'Cash Flow'!O$1," ")</f>
        <v xml:space="preserve"> </v>
      </c>
      <c r="P45" s="8" t="str">
        <f>IF(OR('Benchmark Analysis'!$H41=P$1,'Benchmark Analysis'!$H41+'Benchmark Analysis'!$C41=P$1,'Benchmark Analysis'!$C41*2+'Benchmark Analysis'!$H41=P$1,'Benchmark Analysis'!$C41*3+'Benchmark Analysis'!$H41=P$1,'Benchmark Analysis'!$C41*4+'Benchmark Analysis'!$H41=P$1,'Benchmark Analysis'!$C41*5+'Benchmark Analysis'!$H41=P$1),'Benchmark Analysis'!$L41*(1+'Benchmark Analysis'!$C$110)^'Cash Flow'!P$1," ")</f>
        <v xml:space="preserve"> </v>
      </c>
      <c r="Q45" s="8" t="str">
        <f>IF(OR('Benchmark Analysis'!$H41=Q$1,'Benchmark Analysis'!$H41+'Benchmark Analysis'!$C41=Q$1,'Benchmark Analysis'!$C41*2+'Benchmark Analysis'!$H41=Q$1,'Benchmark Analysis'!$C41*3+'Benchmark Analysis'!$H41=Q$1,'Benchmark Analysis'!$C41*4+'Benchmark Analysis'!$H41=Q$1,'Benchmark Analysis'!$C41*5+'Benchmark Analysis'!$H41=Q$1),'Benchmark Analysis'!$L41*(1+'Benchmark Analysis'!$C$110)^'Cash Flow'!Q$1," ")</f>
        <v xml:space="preserve"> </v>
      </c>
      <c r="R45" s="8" t="str">
        <f>IF(OR('Benchmark Analysis'!$H41=R$1,'Benchmark Analysis'!$H41+'Benchmark Analysis'!$C41=R$1,'Benchmark Analysis'!$C41*2+'Benchmark Analysis'!$H41=R$1,'Benchmark Analysis'!$C41*3+'Benchmark Analysis'!$H41=R$1,'Benchmark Analysis'!$C41*4+'Benchmark Analysis'!$H41=R$1,'Benchmark Analysis'!$C41*5+'Benchmark Analysis'!$H41=R$1),'Benchmark Analysis'!$L41*(1+'Benchmark Analysis'!$C$110)^'Cash Flow'!R$1," ")</f>
        <v xml:space="preserve"> </v>
      </c>
      <c r="S45" s="8" t="str">
        <f>IF(OR('Benchmark Analysis'!$H41=S$1,'Benchmark Analysis'!$H41+'Benchmark Analysis'!$C41=S$1,'Benchmark Analysis'!$C41*2+'Benchmark Analysis'!$H41=S$1,'Benchmark Analysis'!$C41*3+'Benchmark Analysis'!$H41=S$1,'Benchmark Analysis'!$C41*4+'Benchmark Analysis'!$H41=S$1,'Benchmark Analysis'!$C41*5+'Benchmark Analysis'!$H41=S$1),'Benchmark Analysis'!$L41*(1+'Benchmark Analysis'!$C$110)^'Cash Flow'!S$1," ")</f>
        <v xml:space="preserve"> </v>
      </c>
      <c r="T45" s="8" t="str">
        <f>IF(OR('Benchmark Analysis'!$H41=T$1,'Benchmark Analysis'!$H41+'Benchmark Analysis'!$C41=T$1,'Benchmark Analysis'!$C41*2+'Benchmark Analysis'!$H41=T$1,'Benchmark Analysis'!$C41*3+'Benchmark Analysis'!$H41=T$1,'Benchmark Analysis'!$C41*4+'Benchmark Analysis'!$H41=T$1,'Benchmark Analysis'!$C41*5+'Benchmark Analysis'!$H41=T$1),'Benchmark Analysis'!$L41*(1+'Benchmark Analysis'!$C$110)^'Cash Flow'!T$1," ")</f>
        <v xml:space="preserve"> </v>
      </c>
      <c r="U45" s="8" t="str">
        <f>IF(OR('Benchmark Analysis'!$H41=U$1,'Benchmark Analysis'!$H41+'Benchmark Analysis'!$C41=U$1,'Benchmark Analysis'!$C41*2+'Benchmark Analysis'!$H41=U$1,'Benchmark Analysis'!$C41*3+'Benchmark Analysis'!$H41=U$1,'Benchmark Analysis'!$C41*4+'Benchmark Analysis'!$H41=U$1,'Benchmark Analysis'!$C41*5+'Benchmark Analysis'!$H41=U$1),'Benchmark Analysis'!$L41*(1+'Benchmark Analysis'!$C$110)^'Cash Flow'!U$1," ")</f>
        <v xml:space="preserve"> </v>
      </c>
      <c r="V45" s="8" t="str">
        <f>IF(OR('Benchmark Analysis'!$H41=V$1,'Benchmark Analysis'!$H41+'Benchmark Analysis'!$C41=V$1,'Benchmark Analysis'!$C41*2+'Benchmark Analysis'!$H41=V$1,'Benchmark Analysis'!$C41*3+'Benchmark Analysis'!$H41=V$1,'Benchmark Analysis'!$C41*4+'Benchmark Analysis'!$H41=V$1,'Benchmark Analysis'!$C41*5+'Benchmark Analysis'!$H41=V$1),'Benchmark Analysis'!$L41*(1+'Benchmark Analysis'!$C$110)^'Cash Flow'!V$1," ")</f>
        <v xml:space="preserve"> </v>
      </c>
      <c r="W45" s="8" t="str">
        <f>IF(OR('Benchmark Analysis'!$H41=W$1,'Benchmark Analysis'!$H41+'Benchmark Analysis'!$C41=W$1,'Benchmark Analysis'!$C41*2+'Benchmark Analysis'!$H41=W$1,'Benchmark Analysis'!$C41*3+'Benchmark Analysis'!$H41=W$1,'Benchmark Analysis'!$C41*4+'Benchmark Analysis'!$H41=W$1,'Benchmark Analysis'!$C41*5+'Benchmark Analysis'!$H41=W$1),'Benchmark Analysis'!$L41*(1+'Benchmark Analysis'!$C$110)^'Cash Flow'!W$1," ")</f>
        <v xml:space="preserve"> </v>
      </c>
      <c r="X45" s="8" t="str">
        <f>IF(OR('Benchmark Analysis'!$H41=X$1,'Benchmark Analysis'!$H41+'Benchmark Analysis'!$C41=X$1,'Benchmark Analysis'!$C41*2+'Benchmark Analysis'!$H41=X$1,'Benchmark Analysis'!$C41*3+'Benchmark Analysis'!$H41=X$1,'Benchmark Analysis'!$C41*4+'Benchmark Analysis'!$H41=X$1,'Benchmark Analysis'!$C41*5+'Benchmark Analysis'!$H41=X$1),'Benchmark Analysis'!$L41*(1+'Benchmark Analysis'!$C$110)^'Cash Flow'!X$1," ")</f>
        <v xml:space="preserve"> </v>
      </c>
      <c r="Y45" s="8" t="str">
        <f>IF(OR('Benchmark Analysis'!$H41=Y$1,'Benchmark Analysis'!$H41+'Benchmark Analysis'!$C41=Y$1,'Benchmark Analysis'!$C41*2+'Benchmark Analysis'!$H41=Y$1,'Benchmark Analysis'!$C41*3+'Benchmark Analysis'!$H41=Y$1,'Benchmark Analysis'!$C41*4+'Benchmark Analysis'!$H41=Y$1,'Benchmark Analysis'!$C41*5+'Benchmark Analysis'!$H41=Y$1),'Benchmark Analysis'!$L41*(1+'Benchmark Analysis'!$C$110)^'Cash Flow'!Y$1," ")</f>
        <v xml:space="preserve"> </v>
      </c>
      <c r="Z45" s="8" t="str">
        <f>IF(OR('Benchmark Analysis'!$H41=Z$1,'Benchmark Analysis'!$H41+'Benchmark Analysis'!$C41=Z$1,'Benchmark Analysis'!$C41*2+'Benchmark Analysis'!$H41=Z$1,'Benchmark Analysis'!$C41*3+'Benchmark Analysis'!$H41=Z$1,'Benchmark Analysis'!$C41*4+'Benchmark Analysis'!$H41=Z$1,'Benchmark Analysis'!$C41*5+'Benchmark Analysis'!$H41=Z$1),'Benchmark Analysis'!$L41*(1+'Benchmark Analysis'!$C$110)^'Cash Flow'!Z$1," ")</f>
        <v xml:space="preserve"> </v>
      </c>
      <c r="AA45" s="8" t="str">
        <f>IF(OR('Benchmark Analysis'!$H41=AA$1,'Benchmark Analysis'!$H41+'Benchmark Analysis'!$C41=AA$1,'Benchmark Analysis'!$C41*2+'Benchmark Analysis'!$H41=AA$1,'Benchmark Analysis'!$C41*3+'Benchmark Analysis'!$H41=AA$1,'Benchmark Analysis'!$C41*4+'Benchmark Analysis'!$H41=AA$1,'Benchmark Analysis'!$C41*5+'Benchmark Analysis'!$H41=AA$1),'Benchmark Analysis'!$L41*(1+'Benchmark Analysis'!$C$110)^'Cash Flow'!AA$1," ")</f>
        <v xml:space="preserve"> </v>
      </c>
      <c r="AB45" s="8" t="str">
        <f>IF(OR('Benchmark Analysis'!$H41=AB$1,'Benchmark Analysis'!$H41+'Benchmark Analysis'!$C41=AB$1,'Benchmark Analysis'!$C41*2+'Benchmark Analysis'!$H41=AB$1,'Benchmark Analysis'!$C41*3+'Benchmark Analysis'!$H41=AB$1,'Benchmark Analysis'!$C41*4+'Benchmark Analysis'!$H41=AB$1,'Benchmark Analysis'!$C41*5+'Benchmark Analysis'!$H41=AB$1),'Benchmark Analysis'!$L41*(1+'Benchmark Analysis'!$C$110)^'Cash Flow'!AB$1," ")</f>
        <v xml:space="preserve"> </v>
      </c>
      <c r="AC45" s="8" t="str">
        <f>IF(OR('Benchmark Analysis'!$H41=AC$1,'Benchmark Analysis'!$H41+'Benchmark Analysis'!$C41=AC$1,'Benchmark Analysis'!$C41*2+'Benchmark Analysis'!$H41=AC$1,'Benchmark Analysis'!$C41*3+'Benchmark Analysis'!$H41=AC$1,'Benchmark Analysis'!$C41*4+'Benchmark Analysis'!$H41=AC$1,'Benchmark Analysis'!$C41*5+'Benchmark Analysis'!$H41=AC$1),'Benchmark Analysis'!$L41*(1+'Benchmark Analysis'!$C$110)^'Cash Flow'!AC$1," ")</f>
        <v xml:space="preserve"> </v>
      </c>
      <c r="AD45" s="8">
        <f>IF(OR('Benchmark Analysis'!$H41=AD$1,'Benchmark Analysis'!$H41+'Benchmark Analysis'!$C41=AD$1,'Benchmark Analysis'!$C41*2+'Benchmark Analysis'!$H41=AD$1,'Benchmark Analysis'!$C41*3+'Benchmark Analysis'!$H41=AD$1,'Benchmark Analysis'!$C41*4+'Benchmark Analysis'!$H41=AD$1,'Benchmark Analysis'!$C41*5+'Benchmark Analysis'!$H41=AD$1),'Benchmark Analysis'!$L41*(1+'Benchmark Analysis'!$C$110)^'Cash Flow'!AD$1," ")</f>
        <v>5974.102668243866</v>
      </c>
      <c r="AE45" s="8" t="str">
        <f>IF(OR('Benchmark Analysis'!$H41=AE$1,'Benchmark Analysis'!$H41+'Benchmark Analysis'!$C41=AE$1,'Benchmark Analysis'!$C41*2+'Benchmark Analysis'!$H41=AE$1,'Benchmark Analysis'!$C41*3+'Benchmark Analysis'!$H41=AE$1,'Benchmark Analysis'!$C41*4+'Benchmark Analysis'!$H41=AE$1,'Benchmark Analysis'!$C41*5+'Benchmark Analysis'!$H41=AE$1),'Benchmark Analysis'!$L41*(1+'Benchmark Analysis'!$C$110)^'Cash Flow'!AE$1," ")</f>
        <v xml:space="preserve"> </v>
      </c>
      <c r="AF45" s="8" t="str">
        <f>IF(OR('Benchmark Analysis'!$H41=AF$1,'Benchmark Analysis'!$H41+'Benchmark Analysis'!$C41=AF$1,'Benchmark Analysis'!$C41*2+'Benchmark Analysis'!$H41=AF$1,'Benchmark Analysis'!$C41*3+'Benchmark Analysis'!$H41=AF$1,'Benchmark Analysis'!$C41*4+'Benchmark Analysis'!$H41=AF$1,'Benchmark Analysis'!$C41*5+'Benchmark Analysis'!$H41=AF$1),'Benchmark Analysis'!$L41*(1+'Benchmark Analysis'!$C$110)^'Cash Flow'!AF$1," ")</f>
        <v xml:space="preserve"> </v>
      </c>
      <c r="AG45" s="8" t="str">
        <f>IF(OR('Benchmark Analysis'!$H41=AG$1,'Benchmark Analysis'!$H41+'Benchmark Analysis'!$C41=AG$1,'Benchmark Analysis'!$C41*2+'Benchmark Analysis'!$H41=AG$1,'Benchmark Analysis'!$C41*3+'Benchmark Analysis'!$H41=AG$1,'Benchmark Analysis'!$C41*4+'Benchmark Analysis'!$H41=AG$1,'Benchmark Analysis'!$C41*5+'Benchmark Analysis'!$H41=AG$1),'Benchmark Analysis'!$L41*(1+'Benchmark Analysis'!$C$110)^'Cash Flow'!AG$1," ")</f>
        <v xml:space="preserve"> </v>
      </c>
    </row>
    <row r="46" spans="1:33" x14ac:dyDescent="0.2">
      <c r="A46" s="80" t="str">
        <f>'Benchmark Analysis'!A42</f>
        <v>10D</v>
      </c>
      <c r="B46" s="66" t="str">
        <f>'Benchmark Analysis'!B42</f>
        <v>Floor finishes - second floor - carpets to rectors office</v>
      </c>
      <c r="C46" s="7"/>
      <c r="D46" s="8" t="str">
        <f>IF(OR('Benchmark Analysis'!$H42=D$1,'Benchmark Analysis'!$H42+'Benchmark Analysis'!$C42=D$1,'Benchmark Analysis'!$C42*2+'Benchmark Analysis'!$H42=D$1,'Benchmark Analysis'!$C42*3+'Benchmark Analysis'!$H42=D$1,'Benchmark Analysis'!$C42*4+'Benchmark Analysis'!$H42=D$1,'Benchmark Analysis'!$C42*5+'Benchmark Analysis'!$H42=D$1),'Benchmark Analysis'!$L42*(1+'Benchmark Analysis'!$C$110)^'Cash Flow'!D$1," ")</f>
        <v xml:space="preserve"> </v>
      </c>
      <c r="E46" s="8" t="str">
        <f>IF(OR('Benchmark Analysis'!$H42=E$1,'Benchmark Analysis'!$H42+'Benchmark Analysis'!$C42=E$1,'Benchmark Analysis'!$C42*2+'Benchmark Analysis'!$H42=E$1,'Benchmark Analysis'!$C42*3+'Benchmark Analysis'!$H42=E$1,'Benchmark Analysis'!$C42*4+'Benchmark Analysis'!$H42=E$1,'Benchmark Analysis'!$C42*5+'Benchmark Analysis'!$H42=E$1),'Benchmark Analysis'!$L42*(1+'Benchmark Analysis'!$C$110)^'Cash Flow'!E$1," ")</f>
        <v xml:space="preserve"> </v>
      </c>
      <c r="F46" s="8" t="str">
        <f>IF(OR('Benchmark Analysis'!$H42=F$1,'Benchmark Analysis'!$H42+'Benchmark Analysis'!$C42=F$1,'Benchmark Analysis'!$C42*2+'Benchmark Analysis'!$H42=F$1,'Benchmark Analysis'!$C42*3+'Benchmark Analysis'!$H42=F$1,'Benchmark Analysis'!$C42*4+'Benchmark Analysis'!$H42=F$1,'Benchmark Analysis'!$C42*5+'Benchmark Analysis'!$H42=F$1),'Benchmark Analysis'!$L42*(1+'Benchmark Analysis'!$C$110)^'Cash Flow'!F$1," ")</f>
        <v xml:space="preserve"> </v>
      </c>
      <c r="G46" s="8" t="str">
        <f>IF(OR('Benchmark Analysis'!$H42=G$1,'Benchmark Analysis'!$H42+'Benchmark Analysis'!$C42=G$1,'Benchmark Analysis'!$C42*2+'Benchmark Analysis'!$H42=G$1,'Benchmark Analysis'!$C42*3+'Benchmark Analysis'!$H42=G$1,'Benchmark Analysis'!$C42*4+'Benchmark Analysis'!$H42=G$1,'Benchmark Analysis'!$C42*5+'Benchmark Analysis'!$H42=G$1),'Benchmark Analysis'!$L42*(1+'Benchmark Analysis'!$C$110)^'Cash Flow'!G$1," ")</f>
        <v xml:space="preserve"> </v>
      </c>
      <c r="H46" s="8" t="str">
        <f>IF(OR('Benchmark Analysis'!$H42=H$1,'Benchmark Analysis'!$H42+'Benchmark Analysis'!$C42=H$1,'Benchmark Analysis'!$C42*2+'Benchmark Analysis'!$H42=H$1,'Benchmark Analysis'!$C42*3+'Benchmark Analysis'!$H42=H$1,'Benchmark Analysis'!$C42*4+'Benchmark Analysis'!$H42=H$1,'Benchmark Analysis'!$C42*5+'Benchmark Analysis'!$H42=H$1),'Benchmark Analysis'!$L42*(1+'Benchmark Analysis'!$C$110)^'Cash Flow'!H$1," ")</f>
        <v xml:space="preserve"> </v>
      </c>
      <c r="I46" s="8" t="str">
        <f>IF(OR('Benchmark Analysis'!$H42=I$1,'Benchmark Analysis'!$H42+'Benchmark Analysis'!$C42=I$1,'Benchmark Analysis'!$C42*2+'Benchmark Analysis'!$H42=I$1,'Benchmark Analysis'!$C42*3+'Benchmark Analysis'!$H42=I$1,'Benchmark Analysis'!$C42*4+'Benchmark Analysis'!$H42=I$1,'Benchmark Analysis'!$C42*5+'Benchmark Analysis'!$H42=I$1),'Benchmark Analysis'!$L42*(1+'Benchmark Analysis'!$C$110)^'Cash Flow'!I$1," ")</f>
        <v xml:space="preserve"> </v>
      </c>
      <c r="J46" s="8" t="str">
        <f>IF(OR('Benchmark Analysis'!$H42=J$1,'Benchmark Analysis'!$H42+'Benchmark Analysis'!$C42=J$1,'Benchmark Analysis'!$C42*2+'Benchmark Analysis'!$H42=J$1,'Benchmark Analysis'!$C42*3+'Benchmark Analysis'!$H42=J$1,'Benchmark Analysis'!$C42*4+'Benchmark Analysis'!$H42=J$1,'Benchmark Analysis'!$C42*5+'Benchmark Analysis'!$H42=J$1),'Benchmark Analysis'!$L42*(1+'Benchmark Analysis'!$C$110)^'Cash Flow'!J$1," ")</f>
        <v xml:space="preserve"> </v>
      </c>
      <c r="K46" s="8" t="str">
        <f>IF(OR('Benchmark Analysis'!$H42=K$1,'Benchmark Analysis'!$H42+'Benchmark Analysis'!$C42=K$1,'Benchmark Analysis'!$C42*2+'Benchmark Analysis'!$H42=K$1,'Benchmark Analysis'!$C42*3+'Benchmark Analysis'!$H42=K$1,'Benchmark Analysis'!$C42*4+'Benchmark Analysis'!$H42=K$1,'Benchmark Analysis'!$C42*5+'Benchmark Analysis'!$H42=K$1),'Benchmark Analysis'!$L42*(1+'Benchmark Analysis'!$C$110)^'Cash Flow'!K$1," ")</f>
        <v xml:space="preserve"> </v>
      </c>
      <c r="L46" s="8" t="str">
        <f>IF(OR('Benchmark Analysis'!$H42=L$1,'Benchmark Analysis'!$H42+'Benchmark Analysis'!$C42=L$1,'Benchmark Analysis'!$C42*2+'Benchmark Analysis'!$H42=L$1,'Benchmark Analysis'!$C42*3+'Benchmark Analysis'!$H42=L$1,'Benchmark Analysis'!$C42*4+'Benchmark Analysis'!$H42=L$1,'Benchmark Analysis'!$C42*5+'Benchmark Analysis'!$H42=L$1),'Benchmark Analysis'!$L42*(1+'Benchmark Analysis'!$C$110)^'Cash Flow'!L$1," ")</f>
        <v xml:space="preserve"> </v>
      </c>
      <c r="M46" s="8" t="str">
        <f>IF(OR('Benchmark Analysis'!$H42=M$1,'Benchmark Analysis'!$H42+'Benchmark Analysis'!$C42=M$1,'Benchmark Analysis'!$C42*2+'Benchmark Analysis'!$H42=M$1,'Benchmark Analysis'!$C42*3+'Benchmark Analysis'!$H42=M$1,'Benchmark Analysis'!$C42*4+'Benchmark Analysis'!$H42=M$1,'Benchmark Analysis'!$C42*5+'Benchmark Analysis'!$H42=M$1),'Benchmark Analysis'!$L42*(1+'Benchmark Analysis'!$C$110)^'Cash Flow'!M$1," ")</f>
        <v xml:space="preserve"> </v>
      </c>
      <c r="N46" s="8" t="str">
        <f>IF(OR('Benchmark Analysis'!$H42=N$1,'Benchmark Analysis'!$H42+'Benchmark Analysis'!$C42=N$1,'Benchmark Analysis'!$C42*2+'Benchmark Analysis'!$H42=N$1,'Benchmark Analysis'!$C42*3+'Benchmark Analysis'!$H42=N$1,'Benchmark Analysis'!$C42*4+'Benchmark Analysis'!$H42=N$1,'Benchmark Analysis'!$C42*5+'Benchmark Analysis'!$H42=N$1),'Benchmark Analysis'!$L42*(1+'Benchmark Analysis'!$C$110)^'Cash Flow'!N$1," ")</f>
        <v xml:space="preserve"> </v>
      </c>
      <c r="O46" s="8" t="str">
        <f>IF(OR('Benchmark Analysis'!$H42=O$1,'Benchmark Analysis'!$H42+'Benchmark Analysis'!$C42=O$1,'Benchmark Analysis'!$C42*2+'Benchmark Analysis'!$H42=O$1,'Benchmark Analysis'!$C42*3+'Benchmark Analysis'!$H42=O$1,'Benchmark Analysis'!$C42*4+'Benchmark Analysis'!$H42=O$1,'Benchmark Analysis'!$C42*5+'Benchmark Analysis'!$H42=O$1),'Benchmark Analysis'!$L42*(1+'Benchmark Analysis'!$C$110)^'Cash Flow'!O$1," ")</f>
        <v xml:space="preserve"> </v>
      </c>
      <c r="P46" s="8" t="str">
        <f>IF(OR('Benchmark Analysis'!$H42=P$1,'Benchmark Analysis'!$H42+'Benchmark Analysis'!$C42=P$1,'Benchmark Analysis'!$C42*2+'Benchmark Analysis'!$H42=P$1,'Benchmark Analysis'!$C42*3+'Benchmark Analysis'!$H42=P$1,'Benchmark Analysis'!$C42*4+'Benchmark Analysis'!$H42=P$1,'Benchmark Analysis'!$C42*5+'Benchmark Analysis'!$H42=P$1),'Benchmark Analysis'!$L42*(1+'Benchmark Analysis'!$C$110)^'Cash Flow'!P$1," ")</f>
        <v xml:space="preserve"> </v>
      </c>
      <c r="Q46" s="8" t="str">
        <f>IF(OR('Benchmark Analysis'!$H42=Q$1,'Benchmark Analysis'!$H42+'Benchmark Analysis'!$C42=Q$1,'Benchmark Analysis'!$C42*2+'Benchmark Analysis'!$H42=Q$1,'Benchmark Analysis'!$C42*3+'Benchmark Analysis'!$H42=Q$1,'Benchmark Analysis'!$C42*4+'Benchmark Analysis'!$H42=Q$1,'Benchmark Analysis'!$C42*5+'Benchmark Analysis'!$H42=Q$1),'Benchmark Analysis'!$L42*(1+'Benchmark Analysis'!$C$110)^'Cash Flow'!Q$1," ")</f>
        <v xml:space="preserve"> </v>
      </c>
      <c r="R46" s="8" t="str">
        <f>IF(OR('Benchmark Analysis'!$H42=R$1,'Benchmark Analysis'!$H42+'Benchmark Analysis'!$C42=R$1,'Benchmark Analysis'!$C42*2+'Benchmark Analysis'!$H42=R$1,'Benchmark Analysis'!$C42*3+'Benchmark Analysis'!$H42=R$1,'Benchmark Analysis'!$C42*4+'Benchmark Analysis'!$H42=R$1,'Benchmark Analysis'!$C42*5+'Benchmark Analysis'!$H42=R$1),'Benchmark Analysis'!$L42*(1+'Benchmark Analysis'!$C$110)^'Cash Flow'!R$1," ")</f>
        <v xml:space="preserve"> </v>
      </c>
      <c r="S46" s="8" t="str">
        <f>IF(OR('Benchmark Analysis'!$H42=S$1,'Benchmark Analysis'!$H42+'Benchmark Analysis'!$C42=S$1,'Benchmark Analysis'!$C42*2+'Benchmark Analysis'!$H42=S$1,'Benchmark Analysis'!$C42*3+'Benchmark Analysis'!$H42=S$1,'Benchmark Analysis'!$C42*4+'Benchmark Analysis'!$H42=S$1,'Benchmark Analysis'!$C42*5+'Benchmark Analysis'!$H42=S$1),'Benchmark Analysis'!$L42*(1+'Benchmark Analysis'!$C$110)^'Cash Flow'!S$1," ")</f>
        <v xml:space="preserve"> </v>
      </c>
      <c r="T46" s="8" t="str">
        <f>IF(OR('Benchmark Analysis'!$H42=T$1,'Benchmark Analysis'!$H42+'Benchmark Analysis'!$C42=T$1,'Benchmark Analysis'!$C42*2+'Benchmark Analysis'!$H42=T$1,'Benchmark Analysis'!$C42*3+'Benchmark Analysis'!$H42=T$1,'Benchmark Analysis'!$C42*4+'Benchmark Analysis'!$H42=T$1,'Benchmark Analysis'!$C42*5+'Benchmark Analysis'!$H42=T$1),'Benchmark Analysis'!$L42*(1+'Benchmark Analysis'!$C$110)^'Cash Flow'!T$1," ")</f>
        <v xml:space="preserve"> </v>
      </c>
      <c r="U46" s="8" t="str">
        <f>IF(OR('Benchmark Analysis'!$H42=U$1,'Benchmark Analysis'!$H42+'Benchmark Analysis'!$C42=U$1,'Benchmark Analysis'!$C42*2+'Benchmark Analysis'!$H42=U$1,'Benchmark Analysis'!$C42*3+'Benchmark Analysis'!$H42=U$1,'Benchmark Analysis'!$C42*4+'Benchmark Analysis'!$H42=U$1,'Benchmark Analysis'!$C42*5+'Benchmark Analysis'!$H42=U$1),'Benchmark Analysis'!$L42*(1+'Benchmark Analysis'!$C$110)^'Cash Flow'!U$1," ")</f>
        <v xml:space="preserve"> </v>
      </c>
      <c r="V46" s="8" t="str">
        <f>IF(OR('Benchmark Analysis'!$H42=V$1,'Benchmark Analysis'!$H42+'Benchmark Analysis'!$C42=V$1,'Benchmark Analysis'!$C42*2+'Benchmark Analysis'!$H42=V$1,'Benchmark Analysis'!$C42*3+'Benchmark Analysis'!$H42=V$1,'Benchmark Analysis'!$C42*4+'Benchmark Analysis'!$H42=V$1,'Benchmark Analysis'!$C42*5+'Benchmark Analysis'!$H42=V$1),'Benchmark Analysis'!$L42*(1+'Benchmark Analysis'!$C$110)^'Cash Flow'!V$1," ")</f>
        <v xml:space="preserve"> </v>
      </c>
      <c r="W46" s="8" t="str">
        <f>IF(OR('Benchmark Analysis'!$H42=W$1,'Benchmark Analysis'!$H42+'Benchmark Analysis'!$C42=W$1,'Benchmark Analysis'!$C42*2+'Benchmark Analysis'!$H42=W$1,'Benchmark Analysis'!$C42*3+'Benchmark Analysis'!$H42=W$1,'Benchmark Analysis'!$C42*4+'Benchmark Analysis'!$H42=W$1,'Benchmark Analysis'!$C42*5+'Benchmark Analysis'!$H42=W$1),'Benchmark Analysis'!$L42*(1+'Benchmark Analysis'!$C$110)^'Cash Flow'!W$1," ")</f>
        <v xml:space="preserve"> </v>
      </c>
      <c r="X46" s="8">
        <f>IF(OR('Benchmark Analysis'!$H42=X$1,'Benchmark Analysis'!$H42+'Benchmark Analysis'!$C42=X$1,'Benchmark Analysis'!$C42*2+'Benchmark Analysis'!$H42=X$1,'Benchmark Analysis'!$C42*3+'Benchmark Analysis'!$H42=X$1,'Benchmark Analysis'!$C42*4+'Benchmark Analysis'!$H42=X$1,'Benchmark Analysis'!$C42*5+'Benchmark Analysis'!$H42=X$1),'Benchmark Analysis'!$L42*(1+'Benchmark Analysis'!$C$110)^'Cash Flow'!X$1," ")</f>
        <v>1515.6663438979213</v>
      </c>
      <c r="Y46" s="8" t="str">
        <f>IF(OR('Benchmark Analysis'!$H42=Y$1,'Benchmark Analysis'!$H42+'Benchmark Analysis'!$C42=Y$1,'Benchmark Analysis'!$C42*2+'Benchmark Analysis'!$H42=Y$1,'Benchmark Analysis'!$C42*3+'Benchmark Analysis'!$H42=Y$1,'Benchmark Analysis'!$C42*4+'Benchmark Analysis'!$H42=Y$1,'Benchmark Analysis'!$C42*5+'Benchmark Analysis'!$H42=Y$1),'Benchmark Analysis'!$L42*(1+'Benchmark Analysis'!$C$110)^'Cash Flow'!Y$1," ")</f>
        <v xml:space="preserve"> </v>
      </c>
      <c r="Z46" s="8" t="str">
        <f>IF(OR('Benchmark Analysis'!$H42=Z$1,'Benchmark Analysis'!$H42+'Benchmark Analysis'!$C42=Z$1,'Benchmark Analysis'!$C42*2+'Benchmark Analysis'!$H42=Z$1,'Benchmark Analysis'!$C42*3+'Benchmark Analysis'!$H42=Z$1,'Benchmark Analysis'!$C42*4+'Benchmark Analysis'!$H42=Z$1,'Benchmark Analysis'!$C42*5+'Benchmark Analysis'!$H42=Z$1),'Benchmark Analysis'!$L42*(1+'Benchmark Analysis'!$C$110)^'Cash Flow'!Z$1," ")</f>
        <v xml:space="preserve"> </v>
      </c>
      <c r="AA46" s="8" t="str">
        <f>IF(OR('Benchmark Analysis'!$H42=AA$1,'Benchmark Analysis'!$H42+'Benchmark Analysis'!$C42=AA$1,'Benchmark Analysis'!$C42*2+'Benchmark Analysis'!$H42=AA$1,'Benchmark Analysis'!$C42*3+'Benchmark Analysis'!$H42=AA$1,'Benchmark Analysis'!$C42*4+'Benchmark Analysis'!$H42=AA$1,'Benchmark Analysis'!$C42*5+'Benchmark Analysis'!$H42=AA$1),'Benchmark Analysis'!$L42*(1+'Benchmark Analysis'!$C$110)^'Cash Flow'!AA$1," ")</f>
        <v xml:space="preserve"> </v>
      </c>
      <c r="AB46" s="8" t="str">
        <f>IF(OR('Benchmark Analysis'!$H42=AB$1,'Benchmark Analysis'!$H42+'Benchmark Analysis'!$C42=AB$1,'Benchmark Analysis'!$C42*2+'Benchmark Analysis'!$H42=AB$1,'Benchmark Analysis'!$C42*3+'Benchmark Analysis'!$H42=AB$1,'Benchmark Analysis'!$C42*4+'Benchmark Analysis'!$H42=AB$1,'Benchmark Analysis'!$C42*5+'Benchmark Analysis'!$H42=AB$1),'Benchmark Analysis'!$L42*(1+'Benchmark Analysis'!$C$110)^'Cash Flow'!AB$1," ")</f>
        <v xml:space="preserve"> </v>
      </c>
      <c r="AC46" s="8" t="str">
        <f>IF(OR('Benchmark Analysis'!$H42=AC$1,'Benchmark Analysis'!$H42+'Benchmark Analysis'!$C42=AC$1,'Benchmark Analysis'!$C42*2+'Benchmark Analysis'!$H42=AC$1,'Benchmark Analysis'!$C42*3+'Benchmark Analysis'!$H42=AC$1,'Benchmark Analysis'!$C42*4+'Benchmark Analysis'!$H42=AC$1,'Benchmark Analysis'!$C42*5+'Benchmark Analysis'!$H42=AC$1),'Benchmark Analysis'!$L42*(1+'Benchmark Analysis'!$C$110)^'Cash Flow'!AC$1," ")</f>
        <v xml:space="preserve"> </v>
      </c>
      <c r="AD46" s="8" t="str">
        <f>IF(OR('Benchmark Analysis'!$H42=AD$1,'Benchmark Analysis'!$H42+'Benchmark Analysis'!$C42=AD$1,'Benchmark Analysis'!$C42*2+'Benchmark Analysis'!$H42=AD$1,'Benchmark Analysis'!$C42*3+'Benchmark Analysis'!$H42=AD$1,'Benchmark Analysis'!$C42*4+'Benchmark Analysis'!$H42=AD$1,'Benchmark Analysis'!$C42*5+'Benchmark Analysis'!$H42=AD$1),'Benchmark Analysis'!$L42*(1+'Benchmark Analysis'!$C$110)^'Cash Flow'!AD$1," ")</f>
        <v xml:space="preserve"> </v>
      </c>
      <c r="AE46" s="8" t="str">
        <f>IF(OR('Benchmark Analysis'!$H42=AE$1,'Benchmark Analysis'!$H42+'Benchmark Analysis'!$C42=AE$1,'Benchmark Analysis'!$C42*2+'Benchmark Analysis'!$H42=AE$1,'Benchmark Analysis'!$C42*3+'Benchmark Analysis'!$H42=AE$1,'Benchmark Analysis'!$C42*4+'Benchmark Analysis'!$H42=AE$1,'Benchmark Analysis'!$C42*5+'Benchmark Analysis'!$H42=AE$1),'Benchmark Analysis'!$L42*(1+'Benchmark Analysis'!$C$110)^'Cash Flow'!AE$1," ")</f>
        <v xml:space="preserve"> </v>
      </c>
      <c r="AF46" s="8" t="str">
        <f>IF(OR('Benchmark Analysis'!$H42=AF$1,'Benchmark Analysis'!$H42+'Benchmark Analysis'!$C42=AF$1,'Benchmark Analysis'!$C42*2+'Benchmark Analysis'!$H42=AF$1,'Benchmark Analysis'!$C42*3+'Benchmark Analysis'!$H42=AF$1,'Benchmark Analysis'!$C42*4+'Benchmark Analysis'!$H42=AF$1,'Benchmark Analysis'!$C42*5+'Benchmark Analysis'!$H42=AF$1),'Benchmark Analysis'!$L42*(1+'Benchmark Analysis'!$C$110)^'Cash Flow'!AF$1," ")</f>
        <v xml:space="preserve"> </v>
      </c>
      <c r="AG46" s="8" t="str">
        <f>IF(OR('Benchmark Analysis'!$H42=AG$1,'Benchmark Analysis'!$H42+'Benchmark Analysis'!$C42=AG$1,'Benchmark Analysis'!$C42*2+'Benchmark Analysis'!$H42=AG$1,'Benchmark Analysis'!$C42*3+'Benchmark Analysis'!$H42=AG$1,'Benchmark Analysis'!$C42*4+'Benchmark Analysis'!$H42=AG$1,'Benchmark Analysis'!$C42*5+'Benchmark Analysis'!$H42=AG$1),'Benchmark Analysis'!$L42*(1+'Benchmark Analysis'!$C$110)^'Cash Flow'!AG$1," ")</f>
        <v xml:space="preserve"> </v>
      </c>
    </row>
    <row r="47" spans="1:33" x14ac:dyDescent="0.2">
      <c r="A47" s="80" t="str">
        <f>'Benchmark Analysis'!A43</f>
        <v>10E</v>
      </c>
      <c r="B47" s="66" t="str">
        <f>'Benchmark Analysis'!B43</f>
        <v>Floor finishes - second floor - laminate flooring to hallways</v>
      </c>
      <c r="C47" s="7"/>
      <c r="D47" s="8" t="str">
        <f>IF(OR('Benchmark Analysis'!$H43=D$1,'Benchmark Analysis'!$H43+'Benchmark Analysis'!$C43=D$1,'Benchmark Analysis'!$C43*2+'Benchmark Analysis'!$H43=D$1,'Benchmark Analysis'!$C43*3+'Benchmark Analysis'!$H43=D$1,'Benchmark Analysis'!$C43*4+'Benchmark Analysis'!$H43=D$1,'Benchmark Analysis'!$C43*5+'Benchmark Analysis'!$H43=D$1),'Benchmark Analysis'!$L43*(1+'Benchmark Analysis'!$C$110)^'Cash Flow'!D$1," ")</f>
        <v xml:space="preserve"> </v>
      </c>
      <c r="E47" s="8" t="str">
        <f>IF(OR('Benchmark Analysis'!$H43=E$1,'Benchmark Analysis'!$H43+'Benchmark Analysis'!$C43=E$1,'Benchmark Analysis'!$C43*2+'Benchmark Analysis'!$H43=E$1,'Benchmark Analysis'!$C43*3+'Benchmark Analysis'!$H43=E$1,'Benchmark Analysis'!$C43*4+'Benchmark Analysis'!$H43=E$1,'Benchmark Analysis'!$C43*5+'Benchmark Analysis'!$H43=E$1),'Benchmark Analysis'!$L43*(1+'Benchmark Analysis'!$C$110)^'Cash Flow'!E$1," ")</f>
        <v xml:space="preserve"> </v>
      </c>
      <c r="F47" s="8" t="str">
        <f>IF(OR('Benchmark Analysis'!$H43=F$1,'Benchmark Analysis'!$H43+'Benchmark Analysis'!$C43=F$1,'Benchmark Analysis'!$C43*2+'Benchmark Analysis'!$H43=F$1,'Benchmark Analysis'!$C43*3+'Benchmark Analysis'!$H43=F$1,'Benchmark Analysis'!$C43*4+'Benchmark Analysis'!$H43=F$1,'Benchmark Analysis'!$C43*5+'Benchmark Analysis'!$H43=F$1),'Benchmark Analysis'!$L43*(1+'Benchmark Analysis'!$C$110)^'Cash Flow'!F$1," ")</f>
        <v xml:space="preserve"> </v>
      </c>
      <c r="G47" s="8" t="str">
        <f>IF(OR('Benchmark Analysis'!$H43=G$1,'Benchmark Analysis'!$H43+'Benchmark Analysis'!$C43=G$1,'Benchmark Analysis'!$C43*2+'Benchmark Analysis'!$H43=G$1,'Benchmark Analysis'!$C43*3+'Benchmark Analysis'!$H43=G$1,'Benchmark Analysis'!$C43*4+'Benchmark Analysis'!$H43=G$1,'Benchmark Analysis'!$C43*5+'Benchmark Analysis'!$H43=G$1),'Benchmark Analysis'!$L43*(1+'Benchmark Analysis'!$C$110)^'Cash Flow'!G$1," ")</f>
        <v xml:space="preserve"> </v>
      </c>
      <c r="H47" s="8" t="str">
        <f>IF(OR('Benchmark Analysis'!$H43=H$1,'Benchmark Analysis'!$H43+'Benchmark Analysis'!$C43=H$1,'Benchmark Analysis'!$C43*2+'Benchmark Analysis'!$H43=H$1,'Benchmark Analysis'!$C43*3+'Benchmark Analysis'!$H43=H$1,'Benchmark Analysis'!$C43*4+'Benchmark Analysis'!$H43=H$1,'Benchmark Analysis'!$C43*5+'Benchmark Analysis'!$H43=H$1),'Benchmark Analysis'!$L43*(1+'Benchmark Analysis'!$C$110)^'Cash Flow'!H$1," ")</f>
        <v xml:space="preserve"> </v>
      </c>
      <c r="I47" s="8" t="str">
        <f>IF(OR('Benchmark Analysis'!$H43=I$1,'Benchmark Analysis'!$H43+'Benchmark Analysis'!$C43=I$1,'Benchmark Analysis'!$C43*2+'Benchmark Analysis'!$H43=I$1,'Benchmark Analysis'!$C43*3+'Benchmark Analysis'!$H43=I$1,'Benchmark Analysis'!$C43*4+'Benchmark Analysis'!$H43=I$1,'Benchmark Analysis'!$C43*5+'Benchmark Analysis'!$H43=I$1),'Benchmark Analysis'!$L43*(1+'Benchmark Analysis'!$C$110)^'Cash Flow'!I$1," ")</f>
        <v xml:space="preserve"> </v>
      </c>
      <c r="J47" s="8" t="str">
        <f>IF(OR('Benchmark Analysis'!$H43=J$1,'Benchmark Analysis'!$H43+'Benchmark Analysis'!$C43=J$1,'Benchmark Analysis'!$C43*2+'Benchmark Analysis'!$H43=J$1,'Benchmark Analysis'!$C43*3+'Benchmark Analysis'!$H43=J$1,'Benchmark Analysis'!$C43*4+'Benchmark Analysis'!$H43=J$1,'Benchmark Analysis'!$C43*5+'Benchmark Analysis'!$H43=J$1),'Benchmark Analysis'!$L43*(1+'Benchmark Analysis'!$C$110)^'Cash Flow'!J$1," ")</f>
        <v xml:space="preserve"> </v>
      </c>
      <c r="K47" s="8">
        <f>IF(OR('Benchmark Analysis'!$H43=K$1,'Benchmark Analysis'!$H43+'Benchmark Analysis'!$C43=K$1,'Benchmark Analysis'!$C43*2+'Benchmark Analysis'!$H43=K$1,'Benchmark Analysis'!$C43*3+'Benchmark Analysis'!$H43=K$1,'Benchmark Analysis'!$C43*4+'Benchmark Analysis'!$H43=K$1,'Benchmark Analysis'!$C43*5+'Benchmark Analysis'!$H43=K$1),'Benchmark Analysis'!$L43*(1+'Benchmark Analysis'!$C$110)^'Cash Flow'!K$1," ")</f>
        <v>3514.9781430067965</v>
      </c>
      <c r="L47" s="8" t="str">
        <f>IF(OR('Benchmark Analysis'!$H43=L$1,'Benchmark Analysis'!$H43+'Benchmark Analysis'!$C43=L$1,'Benchmark Analysis'!$C43*2+'Benchmark Analysis'!$H43=L$1,'Benchmark Analysis'!$C43*3+'Benchmark Analysis'!$H43=L$1,'Benchmark Analysis'!$C43*4+'Benchmark Analysis'!$H43=L$1,'Benchmark Analysis'!$C43*5+'Benchmark Analysis'!$H43=L$1),'Benchmark Analysis'!$L43*(1+'Benchmark Analysis'!$C$110)^'Cash Flow'!L$1," ")</f>
        <v xml:space="preserve"> </v>
      </c>
      <c r="M47" s="8" t="str">
        <f>IF(OR('Benchmark Analysis'!$H43=M$1,'Benchmark Analysis'!$H43+'Benchmark Analysis'!$C43=M$1,'Benchmark Analysis'!$C43*2+'Benchmark Analysis'!$H43=M$1,'Benchmark Analysis'!$C43*3+'Benchmark Analysis'!$H43=M$1,'Benchmark Analysis'!$C43*4+'Benchmark Analysis'!$H43=M$1,'Benchmark Analysis'!$C43*5+'Benchmark Analysis'!$H43=M$1),'Benchmark Analysis'!$L43*(1+'Benchmark Analysis'!$C$110)^'Cash Flow'!M$1," ")</f>
        <v xml:space="preserve"> </v>
      </c>
      <c r="N47" s="8" t="str">
        <f>IF(OR('Benchmark Analysis'!$H43=N$1,'Benchmark Analysis'!$H43+'Benchmark Analysis'!$C43=N$1,'Benchmark Analysis'!$C43*2+'Benchmark Analysis'!$H43=N$1,'Benchmark Analysis'!$C43*3+'Benchmark Analysis'!$H43=N$1,'Benchmark Analysis'!$C43*4+'Benchmark Analysis'!$H43=N$1,'Benchmark Analysis'!$C43*5+'Benchmark Analysis'!$H43=N$1),'Benchmark Analysis'!$L43*(1+'Benchmark Analysis'!$C$110)^'Cash Flow'!N$1," ")</f>
        <v xml:space="preserve"> </v>
      </c>
      <c r="O47" s="8" t="str">
        <f>IF(OR('Benchmark Analysis'!$H43=O$1,'Benchmark Analysis'!$H43+'Benchmark Analysis'!$C43=O$1,'Benchmark Analysis'!$C43*2+'Benchmark Analysis'!$H43=O$1,'Benchmark Analysis'!$C43*3+'Benchmark Analysis'!$H43=O$1,'Benchmark Analysis'!$C43*4+'Benchmark Analysis'!$H43=O$1,'Benchmark Analysis'!$C43*5+'Benchmark Analysis'!$H43=O$1),'Benchmark Analysis'!$L43*(1+'Benchmark Analysis'!$C$110)^'Cash Flow'!O$1," ")</f>
        <v xml:space="preserve"> </v>
      </c>
      <c r="P47" s="8" t="str">
        <f>IF(OR('Benchmark Analysis'!$H43=P$1,'Benchmark Analysis'!$H43+'Benchmark Analysis'!$C43=P$1,'Benchmark Analysis'!$C43*2+'Benchmark Analysis'!$H43=P$1,'Benchmark Analysis'!$C43*3+'Benchmark Analysis'!$H43=P$1,'Benchmark Analysis'!$C43*4+'Benchmark Analysis'!$H43=P$1,'Benchmark Analysis'!$C43*5+'Benchmark Analysis'!$H43=P$1),'Benchmark Analysis'!$L43*(1+'Benchmark Analysis'!$C$110)^'Cash Flow'!P$1," ")</f>
        <v xml:space="preserve"> </v>
      </c>
      <c r="Q47" s="8" t="str">
        <f>IF(OR('Benchmark Analysis'!$H43=Q$1,'Benchmark Analysis'!$H43+'Benchmark Analysis'!$C43=Q$1,'Benchmark Analysis'!$C43*2+'Benchmark Analysis'!$H43=Q$1,'Benchmark Analysis'!$C43*3+'Benchmark Analysis'!$H43=Q$1,'Benchmark Analysis'!$C43*4+'Benchmark Analysis'!$H43=Q$1,'Benchmark Analysis'!$C43*5+'Benchmark Analysis'!$H43=Q$1),'Benchmark Analysis'!$L43*(1+'Benchmark Analysis'!$C$110)^'Cash Flow'!Q$1," ")</f>
        <v xml:space="preserve"> </v>
      </c>
      <c r="R47" s="8" t="str">
        <f>IF(OR('Benchmark Analysis'!$H43=R$1,'Benchmark Analysis'!$H43+'Benchmark Analysis'!$C43=R$1,'Benchmark Analysis'!$C43*2+'Benchmark Analysis'!$H43=R$1,'Benchmark Analysis'!$C43*3+'Benchmark Analysis'!$H43=R$1,'Benchmark Analysis'!$C43*4+'Benchmark Analysis'!$H43=R$1,'Benchmark Analysis'!$C43*5+'Benchmark Analysis'!$H43=R$1),'Benchmark Analysis'!$L43*(1+'Benchmark Analysis'!$C$110)^'Cash Flow'!R$1," ")</f>
        <v xml:space="preserve"> </v>
      </c>
      <c r="S47" s="8" t="str">
        <f>IF(OR('Benchmark Analysis'!$H43=S$1,'Benchmark Analysis'!$H43+'Benchmark Analysis'!$C43=S$1,'Benchmark Analysis'!$C43*2+'Benchmark Analysis'!$H43=S$1,'Benchmark Analysis'!$C43*3+'Benchmark Analysis'!$H43=S$1,'Benchmark Analysis'!$C43*4+'Benchmark Analysis'!$H43=S$1,'Benchmark Analysis'!$C43*5+'Benchmark Analysis'!$H43=S$1),'Benchmark Analysis'!$L43*(1+'Benchmark Analysis'!$C$110)^'Cash Flow'!S$1," ")</f>
        <v xml:space="preserve"> </v>
      </c>
      <c r="T47" s="8" t="str">
        <f>IF(OR('Benchmark Analysis'!$H43=T$1,'Benchmark Analysis'!$H43+'Benchmark Analysis'!$C43=T$1,'Benchmark Analysis'!$C43*2+'Benchmark Analysis'!$H43=T$1,'Benchmark Analysis'!$C43*3+'Benchmark Analysis'!$H43=T$1,'Benchmark Analysis'!$C43*4+'Benchmark Analysis'!$H43=T$1,'Benchmark Analysis'!$C43*5+'Benchmark Analysis'!$H43=T$1),'Benchmark Analysis'!$L43*(1+'Benchmark Analysis'!$C$110)^'Cash Flow'!T$1," ")</f>
        <v xml:space="preserve"> </v>
      </c>
      <c r="U47" s="8" t="str">
        <f>IF(OR('Benchmark Analysis'!$H43=U$1,'Benchmark Analysis'!$H43+'Benchmark Analysis'!$C43=U$1,'Benchmark Analysis'!$C43*2+'Benchmark Analysis'!$H43=U$1,'Benchmark Analysis'!$C43*3+'Benchmark Analysis'!$H43=U$1,'Benchmark Analysis'!$C43*4+'Benchmark Analysis'!$H43=U$1,'Benchmark Analysis'!$C43*5+'Benchmark Analysis'!$H43=U$1),'Benchmark Analysis'!$L43*(1+'Benchmark Analysis'!$C$110)^'Cash Flow'!U$1," ")</f>
        <v xml:space="preserve"> </v>
      </c>
      <c r="V47" s="8" t="str">
        <f>IF(OR('Benchmark Analysis'!$H43=V$1,'Benchmark Analysis'!$H43+'Benchmark Analysis'!$C43=V$1,'Benchmark Analysis'!$C43*2+'Benchmark Analysis'!$H43=V$1,'Benchmark Analysis'!$C43*3+'Benchmark Analysis'!$H43=V$1,'Benchmark Analysis'!$C43*4+'Benchmark Analysis'!$H43=V$1,'Benchmark Analysis'!$C43*5+'Benchmark Analysis'!$H43=V$1),'Benchmark Analysis'!$L43*(1+'Benchmark Analysis'!$C$110)^'Cash Flow'!V$1," ")</f>
        <v xml:space="preserve"> </v>
      </c>
      <c r="W47" s="8" t="str">
        <f>IF(OR('Benchmark Analysis'!$H43=W$1,'Benchmark Analysis'!$H43+'Benchmark Analysis'!$C43=W$1,'Benchmark Analysis'!$C43*2+'Benchmark Analysis'!$H43=W$1,'Benchmark Analysis'!$C43*3+'Benchmark Analysis'!$H43=W$1,'Benchmark Analysis'!$C43*4+'Benchmark Analysis'!$H43=W$1,'Benchmark Analysis'!$C43*5+'Benchmark Analysis'!$H43=W$1),'Benchmark Analysis'!$L43*(1+'Benchmark Analysis'!$C$110)^'Cash Flow'!W$1," ")</f>
        <v xml:space="preserve"> </v>
      </c>
      <c r="X47" s="8" t="str">
        <f>IF(OR('Benchmark Analysis'!$H43=X$1,'Benchmark Analysis'!$H43+'Benchmark Analysis'!$C43=X$1,'Benchmark Analysis'!$C43*2+'Benchmark Analysis'!$H43=X$1,'Benchmark Analysis'!$C43*3+'Benchmark Analysis'!$H43=X$1,'Benchmark Analysis'!$C43*4+'Benchmark Analysis'!$H43=X$1,'Benchmark Analysis'!$C43*5+'Benchmark Analysis'!$H43=X$1),'Benchmark Analysis'!$L43*(1+'Benchmark Analysis'!$C$110)^'Cash Flow'!X$1," ")</f>
        <v xml:space="preserve"> </v>
      </c>
      <c r="Y47" s="8" t="str">
        <f>IF(OR('Benchmark Analysis'!$H43=Y$1,'Benchmark Analysis'!$H43+'Benchmark Analysis'!$C43=Y$1,'Benchmark Analysis'!$C43*2+'Benchmark Analysis'!$H43=Y$1,'Benchmark Analysis'!$C43*3+'Benchmark Analysis'!$H43=Y$1,'Benchmark Analysis'!$C43*4+'Benchmark Analysis'!$H43=Y$1,'Benchmark Analysis'!$C43*5+'Benchmark Analysis'!$H43=Y$1),'Benchmark Analysis'!$L43*(1+'Benchmark Analysis'!$C$110)^'Cash Flow'!Y$1," ")</f>
        <v xml:space="preserve"> </v>
      </c>
      <c r="Z47" s="8" t="str">
        <f>IF(OR('Benchmark Analysis'!$H43=Z$1,'Benchmark Analysis'!$H43+'Benchmark Analysis'!$C43=Z$1,'Benchmark Analysis'!$C43*2+'Benchmark Analysis'!$H43=Z$1,'Benchmark Analysis'!$C43*3+'Benchmark Analysis'!$H43=Z$1,'Benchmark Analysis'!$C43*4+'Benchmark Analysis'!$H43=Z$1,'Benchmark Analysis'!$C43*5+'Benchmark Analysis'!$H43=Z$1),'Benchmark Analysis'!$L43*(1+'Benchmark Analysis'!$C$110)^'Cash Flow'!Z$1," ")</f>
        <v xml:space="preserve"> </v>
      </c>
      <c r="AA47" s="8" t="str">
        <f>IF(OR('Benchmark Analysis'!$H43=AA$1,'Benchmark Analysis'!$H43+'Benchmark Analysis'!$C43=AA$1,'Benchmark Analysis'!$C43*2+'Benchmark Analysis'!$H43=AA$1,'Benchmark Analysis'!$C43*3+'Benchmark Analysis'!$H43=AA$1,'Benchmark Analysis'!$C43*4+'Benchmark Analysis'!$H43=AA$1,'Benchmark Analysis'!$C43*5+'Benchmark Analysis'!$H43=AA$1),'Benchmark Analysis'!$L43*(1+'Benchmark Analysis'!$C$110)^'Cash Flow'!AA$1," ")</f>
        <v xml:space="preserve"> </v>
      </c>
      <c r="AB47" s="8" t="str">
        <f>IF(OR('Benchmark Analysis'!$H43=AB$1,'Benchmark Analysis'!$H43+'Benchmark Analysis'!$C43=AB$1,'Benchmark Analysis'!$C43*2+'Benchmark Analysis'!$H43=AB$1,'Benchmark Analysis'!$C43*3+'Benchmark Analysis'!$H43=AB$1,'Benchmark Analysis'!$C43*4+'Benchmark Analysis'!$H43=AB$1,'Benchmark Analysis'!$C43*5+'Benchmark Analysis'!$H43=AB$1),'Benchmark Analysis'!$L43*(1+'Benchmark Analysis'!$C$110)^'Cash Flow'!AB$1," ")</f>
        <v xml:space="preserve"> </v>
      </c>
      <c r="AC47" s="8" t="str">
        <f>IF(OR('Benchmark Analysis'!$H43=AC$1,'Benchmark Analysis'!$H43+'Benchmark Analysis'!$C43=AC$1,'Benchmark Analysis'!$C43*2+'Benchmark Analysis'!$H43=AC$1,'Benchmark Analysis'!$C43*3+'Benchmark Analysis'!$H43=AC$1,'Benchmark Analysis'!$C43*4+'Benchmark Analysis'!$H43=AC$1,'Benchmark Analysis'!$C43*5+'Benchmark Analysis'!$H43=AC$1),'Benchmark Analysis'!$L43*(1+'Benchmark Analysis'!$C$110)^'Cash Flow'!AC$1," ")</f>
        <v xml:space="preserve"> </v>
      </c>
      <c r="AD47" s="8" t="str">
        <f>IF(OR('Benchmark Analysis'!$H43=AD$1,'Benchmark Analysis'!$H43+'Benchmark Analysis'!$C43=AD$1,'Benchmark Analysis'!$C43*2+'Benchmark Analysis'!$H43=AD$1,'Benchmark Analysis'!$C43*3+'Benchmark Analysis'!$H43=AD$1,'Benchmark Analysis'!$C43*4+'Benchmark Analysis'!$H43=AD$1,'Benchmark Analysis'!$C43*5+'Benchmark Analysis'!$H43=AD$1),'Benchmark Analysis'!$L43*(1+'Benchmark Analysis'!$C$110)^'Cash Flow'!AD$1," ")</f>
        <v xml:space="preserve"> </v>
      </c>
      <c r="AE47" s="8" t="str">
        <f>IF(OR('Benchmark Analysis'!$H43=AE$1,'Benchmark Analysis'!$H43+'Benchmark Analysis'!$C43=AE$1,'Benchmark Analysis'!$C43*2+'Benchmark Analysis'!$H43=AE$1,'Benchmark Analysis'!$C43*3+'Benchmark Analysis'!$H43=AE$1,'Benchmark Analysis'!$C43*4+'Benchmark Analysis'!$H43=AE$1,'Benchmark Analysis'!$C43*5+'Benchmark Analysis'!$H43=AE$1),'Benchmark Analysis'!$L43*(1+'Benchmark Analysis'!$C$110)^'Cash Flow'!AE$1," ")</f>
        <v xml:space="preserve"> </v>
      </c>
      <c r="AF47" s="8" t="str">
        <f>IF(OR('Benchmark Analysis'!$H43=AF$1,'Benchmark Analysis'!$H43+'Benchmark Analysis'!$C43=AF$1,'Benchmark Analysis'!$C43*2+'Benchmark Analysis'!$H43=AF$1,'Benchmark Analysis'!$C43*3+'Benchmark Analysis'!$H43=AF$1,'Benchmark Analysis'!$C43*4+'Benchmark Analysis'!$H43=AF$1,'Benchmark Analysis'!$C43*5+'Benchmark Analysis'!$H43=AF$1),'Benchmark Analysis'!$L43*(1+'Benchmark Analysis'!$C$110)^'Cash Flow'!AF$1," ")</f>
        <v xml:space="preserve"> </v>
      </c>
      <c r="AG47" s="8" t="str">
        <f>IF(OR('Benchmark Analysis'!$H43=AG$1,'Benchmark Analysis'!$H43+'Benchmark Analysis'!$C43=AG$1,'Benchmark Analysis'!$C43*2+'Benchmark Analysis'!$H43=AG$1,'Benchmark Analysis'!$C43*3+'Benchmark Analysis'!$H43=AG$1,'Benchmark Analysis'!$C43*4+'Benchmark Analysis'!$H43=AG$1,'Benchmark Analysis'!$C43*5+'Benchmark Analysis'!$H43=AG$1),'Benchmark Analysis'!$L43*(1+'Benchmark Analysis'!$C$110)^'Cash Flow'!AG$1," ")</f>
        <v xml:space="preserve"> </v>
      </c>
    </row>
    <row r="48" spans="1:33" x14ac:dyDescent="0.2">
      <c r="A48" s="80" t="str">
        <f>'Benchmark Analysis'!A44</f>
        <v>10F</v>
      </c>
      <c r="B48" s="66" t="str">
        <f>'Benchmark Analysis'!B44</f>
        <v xml:space="preserve">Floor finishes - fireside room </v>
      </c>
      <c r="C48" s="7"/>
      <c r="D48" s="8" t="str">
        <f>IF(OR('Benchmark Analysis'!$H44=D$1,'Benchmark Analysis'!$H44+'Benchmark Analysis'!$C44=D$1,'Benchmark Analysis'!$C44*2+'Benchmark Analysis'!$H44=D$1,'Benchmark Analysis'!$C44*3+'Benchmark Analysis'!$H44=D$1,'Benchmark Analysis'!$C44*4+'Benchmark Analysis'!$H44=D$1,'Benchmark Analysis'!$C44*5+'Benchmark Analysis'!$H44=D$1),'Benchmark Analysis'!$L44*(1+'Benchmark Analysis'!$C$110)^'Cash Flow'!D$1," ")</f>
        <v xml:space="preserve"> </v>
      </c>
      <c r="E48" s="8" t="str">
        <f>IF(OR('Benchmark Analysis'!$H44=E$1,'Benchmark Analysis'!$H44+'Benchmark Analysis'!$C44=E$1,'Benchmark Analysis'!$C44*2+'Benchmark Analysis'!$H44=E$1,'Benchmark Analysis'!$C44*3+'Benchmark Analysis'!$H44=E$1,'Benchmark Analysis'!$C44*4+'Benchmark Analysis'!$H44=E$1,'Benchmark Analysis'!$C44*5+'Benchmark Analysis'!$H44=E$1),'Benchmark Analysis'!$L44*(1+'Benchmark Analysis'!$C$110)^'Cash Flow'!E$1," ")</f>
        <v xml:space="preserve"> </v>
      </c>
      <c r="F48" s="8" t="str">
        <f>IF(OR('Benchmark Analysis'!$H44=F$1,'Benchmark Analysis'!$H44+'Benchmark Analysis'!$C44=F$1,'Benchmark Analysis'!$C44*2+'Benchmark Analysis'!$H44=F$1,'Benchmark Analysis'!$C44*3+'Benchmark Analysis'!$H44=F$1,'Benchmark Analysis'!$C44*4+'Benchmark Analysis'!$H44=F$1,'Benchmark Analysis'!$C44*5+'Benchmark Analysis'!$H44=F$1),'Benchmark Analysis'!$L44*(1+'Benchmark Analysis'!$C$110)^'Cash Flow'!F$1," ")</f>
        <v xml:space="preserve"> </v>
      </c>
      <c r="G48" s="8" t="str">
        <f>IF(OR('Benchmark Analysis'!$H44=G$1,'Benchmark Analysis'!$H44+'Benchmark Analysis'!$C44=G$1,'Benchmark Analysis'!$C44*2+'Benchmark Analysis'!$H44=G$1,'Benchmark Analysis'!$C44*3+'Benchmark Analysis'!$H44=G$1,'Benchmark Analysis'!$C44*4+'Benchmark Analysis'!$H44=G$1,'Benchmark Analysis'!$C44*5+'Benchmark Analysis'!$H44=G$1),'Benchmark Analysis'!$L44*(1+'Benchmark Analysis'!$C$110)^'Cash Flow'!G$1," ")</f>
        <v xml:space="preserve"> </v>
      </c>
      <c r="H48" s="8">
        <f>IF(OR('Benchmark Analysis'!$H44=H$1,'Benchmark Analysis'!$H44+'Benchmark Analysis'!$C44=H$1,'Benchmark Analysis'!$C44*2+'Benchmark Analysis'!$H44=H$1,'Benchmark Analysis'!$C44*3+'Benchmark Analysis'!$H44=H$1,'Benchmark Analysis'!$C44*4+'Benchmark Analysis'!$H44=H$1,'Benchmark Analysis'!$C44*5+'Benchmark Analysis'!$H44=H$1),'Benchmark Analysis'!$L44*(1+'Benchmark Analysis'!$C$110)^'Cash Flow'!H$1," ")</f>
        <v>9384.6868271999992</v>
      </c>
      <c r="I48" s="8" t="str">
        <f>IF(OR('Benchmark Analysis'!$H44=I$1,'Benchmark Analysis'!$H44+'Benchmark Analysis'!$C44=I$1,'Benchmark Analysis'!$C44*2+'Benchmark Analysis'!$H44=I$1,'Benchmark Analysis'!$C44*3+'Benchmark Analysis'!$H44=I$1,'Benchmark Analysis'!$C44*4+'Benchmark Analysis'!$H44=I$1,'Benchmark Analysis'!$C44*5+'Benchmark Analysis'!$H44=I$1),'Benchmark Analysis'!$L44*(1+'Benchmark Analysis'!$C$110)^'Cash Flow'!I$1," ")</f>
        <v xml:space="preserve"> </v>
      </c>
      <c r="J48" s="8" t="str">
        <f>IF(OR('Benchmark Analysis'!$H44=J$1,'Benchmark Analysis'!$H44+'Benchmark Analysis'!$C44=J$1,'Benchmark Analysis'!$C44*2+'Benchmark Analysis'!$H44=J$1,'Benchmark Analysis'!$C44*3+'Benchmark Analysis'!$H44=J$1,'Benchmark Analysis'!$C44*4+'Benchmark Analysis'!$H44=J$1,'Benchmark Analysis'!$C44*5+'Benchmark Analysis'!$H44=J$1),'Benchmark Analysis'!$L44*(1+'Benchmark Analysis'!$C$110)^'Cash Flow'!J$1," ")</f>
        <v xml:space="preserve"> </v>
      </c>
      <c r="K48" s="8" t="str">
        <f>IF(OR('Benchmark Analysis'!$H44=K$1,'Benchmark Analysis'!$H44+'Benchmark Analysis'!$C44=K$1,'Benchmark Analysis'!$C44*2+'Benchmark Analysis'!$H44=K$1,'Benchmark Analysis'!$C44*3+'Benchmark Analysis'!$H44=K$1,'Benchmark Analysis'!$C44*4+'Benchmark Analysis'!$H44=K$1,'Benchmark Analysis'!$C44*5+'Benchmark Analysis'!$H44=K$1),'Benchmark Analysis'!$L44*(1+'Benchmark Analysis'!$C$110)^'Cash Flow'!K$1," ")</f>
        <v xml:space="preserve"> </v>
      </c>
      <c r="L48" s="8" t="str">
        <f>IF(OR('Benchmark Analysis'!$H44=L$1,'Benchmark Analysis'!$H44+'Benchmark Analysis'!$C44=L$1,'Benchmark Analysis'!$C44*2+'Benchmark Analysis'!$H44=L$1,'Benchmark Analysis'!$C44*3+'Benchmark Analysis'!$H44=L$1,'Benchmark Analysis'!$C44*4+'Benchmark Analysis'!$H44=L$1,'Benchmark Analysis'!$C44*5+'Benchmark Analysis'!$H44=L$1),'Benchmark Analysis'!$L44*(1+'Benchmark Analysis'!$C$110)^'Cash Flow'!L$1," ")</f>
        <v xml:space="preserve"> </v>
      </c>
      <c r="M48" s="8" t="str">
        <f>IF(OR('Benchmark Analysis'!$H44=M$1,'Benchmark Analysis'!$H44+'Benchmark Analysis'!$C44=M$1,'Benchmark Analysis'!$C44*2+'Benchmark Analysis'!$H44=M$1,'Benchmark Analysis'!$C44*3+'Benchmark Analysis'!$H44=M$1,'Benchmark Analysis'!$C44*4+'Benchmark Analysis'!$H44=M$1,'Benchmark Analysis'!$C44*5+'Benchmark Analysis'!$H44=M$1),'Benchmark Analysis'!$L44*(1+'Benchmark Analysis'!$C$110)^'Cash Flow'!M$1," ")</f>
        <v xml:space="preserve"> </v>
      </c>
      <c r="N48" s="8" t="str">
        <f>IF(OR('Benchmark Analysis'!$H44=N$1,'Benchmark Analysis'!$H44+'Benchmark Analysis'!$C44=N$1,'Benchmark Analysis'!$C44*2+'Benchmark Analysis'!$H44=N$1,'Benchmark Analysis'!$C44*3+'Benchmark Analysis'!$H44=N$1,'Benchmark Analysis'!$C44*4+'Benchmark Analysis'!$H44=N$1,'Benchmark Analysis'!$C44*5+'Benchmark Analysis'!$H44=N$1),'Benchmark Analysis'!$L44*(1+'Benchmark Analysis'!$C$110)^'Cash Flow'!N$1," ")</f>
        <v xml:space="preserve"> </v>
      </c>
      <c r="O48" s="8" t="str">
        <f>IF(OR('Benchmark Analysis'!$H44=O$1,'Benchmark Analysis'!$H44+'Benchmark Analysis'!$C44=O$1,'Benchmark Analysis'!$C44*2+'Benchmark Analysis'!$H44=O$1,'Benchmark Analysis'!$C44*3+'Benchmark Analysis'!$H44=O$1,'Benchmark Analysis'!$C44*4+'Benchmark Analysis'!$H44=O$1,'Benchmark Analysis'!$C44*5+'Benchmark Analysis'!$H44=O$1),'Benchmark Analysis'!$L44*(1+'Benchmark Analysis'!$C$110)^'Cash Flow'!O$1," ")</f>
        <v xml:space="preserve"> </v>
      </c>
      <c r="P48" s="8" t="str">
        <f>IF(OR('Benchmark Analysis'!$H44=P$1,'Benchmark Analysis'!$H44+'Benchmark Analysis'!$C44=P$1,'Benchmark Analysis'!$C44*2+'Benchmark Analysis'!$H44=P$1,'Benchmark Analysis'!$C44*3+'Benchmark Analysis'!$H44=P$1,'Benchmark Analysis'!$C44*4+'Benchmark Analysis'!$H44=P$1,'Benchmark Analysis'!$C44*5+'Benchmark Analysis'!$H44=P$1),'Benchmark Analysis'!$L44*(1+'Benchmark Analysis'!$C$110)^'Cash Flow'!P$1," ")</f>
        <v xml:space="preserve"> </v>
      </c>
      <c r="Q48" s="8" t="str">
        <f>IF(OR('Benchmark Analysis'!$H44=Q$1,'Benchmark Analysis'!$H44+'Benchmark Analysis'!$C44=Q$1,'Benchmark Analysis'!$C44*2+'Benchmark Analysis'!$H44=Q$1,'Benchmark Analysis'!$C44*3+'Benchmark Analysis'!$H44=Q$1,'Benchmark Analysis'!$C44*4+'Benchmark Analysis'!$H44=Q$1,'Benchmark Analysis'!$C44*5+'Benchmark Analysis'!$H44=Q$1),'Benchmark Analysis'!$L44*(1+'Benchmark Analysis'!$C$110)^'Cash Flow'!Q$1," ")</f>
        <v xml:space="preserve"> </v>
      </c>
      <c r="R48" s="8" t="str">
        <f>IF(OR('Benchmark Analysis'!$H44=R$1,'Benchmark Analysis'!$H44+'Benchmark Analysis'!$C44=R$1,'Benchmark Analysis'!$C44*2+'Benchmark Analysis'!$H44=R$1,'Benchmark Analysis'!$C44*3+'Benchmark Analysis'!$H44=R$1,'Benchmark Analysis'!$C44*4+'Benchmark Analysis'!$H44=R$1,'Benchmark Analysis'!$C44*5+'Benchmark Analysis'!$H44=R$1),'Benchmark Analysis'!$L44*(1+'Benchmark Analysis'!$C$110)^'Cash Flow'!R$1," ")</f>
        <v xml:space="preserve"> </v>
      </c>
      <c r="S48" s="8" t="str">
        <f>IF(OR('Benchmark Analysis'!$H44=S$1,'Benchmark Analysis'!$H44+'Benchmark Analysis'!$C44=S$1,'Benchmark Analysis'!$C44*2+'Benchmark Analysis'!$H44=S$1,'Benchmark Analysis'!$C44*3+'Benchmark Analysis'!$H44=S$1,'Benchmark Analysis'!$C44*4+'Benchmark Analysis'!$H44=S$1,'Benchmark Analysis'!$C44*5+'Benchmark Analysis'!$H44=S$1),'Benchmark Analysis'!$L44*(1+'Benchmark Analysis'!$C$110)^'Cash Flow'!S$1," ")</f>
        <v xml:space="preserve"> </v>
      </c>
      <c r="T48" s="8" t="str">
        <f>IF(OR('Benchmark Analysis'!$H44=T$1,'Benchmark Analysis'!$H44+'Benchmark Analysis'!$C44=T$1,'Benchmark Analysis'!$C44*2+'Benchmark Analysis'!$H44=T$1,'Benchmark Analysis'!$C44*3+'Benchmark Analysis'!$H44=T$1,'Benchmark Analysis'!$C44*4+'Benchmark Analysis'!$H44=T$1,'Benchmark Analysis'!$C44*5+'Benchmark Analysis'!$H44=T$1),'Benchmark Analysis'!$L44*(1+'Benchmark Analysis'!$C$110)^'Cash Flow'!T$1," ")</f>
        <v xml:space="preserve"> </v>
      </c>
      <c r="U48" s="8" t="str">
        <f>IF(OR('Benchmark Analysis'!$H44=U$1,'Benchmark Analysis'!$H44+'Benchmark Analysis'!$C44=U$1,'Benchmark Analysis'!$C44*2+'Benchmark Analysis'!$H44=U$1,'Benchmark Analysis'!$C44*3+'Benchmark Analysis'!$H44=U$1,'Benchmark Analysis'!$C44*4+'Benchmark Analysis'!$H44=U$1,'Benchmark Analysis'!$C44*5+'Benchmark Analysis'!$H44=U$1),'Benchmark Analysis'!$L44*(1+'Benchmark Analysis'!$C$110)^'Cash Flow'!U$1," ")</f>
        <v xml:space="preserve"> </v>
      </c>
      <c r="V48" s="8" t="str">
        <f>IF(OR('Benchmark Analysis'!$H44=V$1,'Benchmark Analysis'!$H44+'Benchmark Analysis'!$C44=V$1,'Benchmark Analysis'!$C44*2+'Benchmark Analysis'!$H44=V$1,'Benchmark Analysis'!$C44*3+'Benchmark Analysis'!$H44=V$1,'Benchmark Analysis'!$C44*4+'Benchmark Analysis'!$H44=V$1,'Benchmark Analysis'!$C44*5+'Benchmark Analysis'!$H44=V$1),'Benchmark Analysis'!$L44*(1+'Benchmark Analysis'!$C$110)^'Cash Flow'!V$1," ")</f>
        <v xml:space="preserve"> </v>
      </c>
      <c r="W48" s="8">
        <f>IF(OR('Benchmark Analysis'!$H44=W$1,'Benchmark Analysis'!$H44+'Benchmark Analysis'!$C44=W$1,'Benchmark Analysis'!$C44*2+'Benchmark Analysis'!$H44=W$1,'Benchmark Analysis'!$C44*3+'Benchmark Analysis'!$H44=W$1,'Benchmark Analysis'!$C44*4+'Benchmark Analysis'!$H44=W$1,'Benchmark Analysis'!$C44*5+'Benchmark Analysis'!$H44=W$1),'Benchmark Analysis'!$L44*(1+'Benchmark Analysis'!$C$110)^'Cash Flow'!W$1," ")</f>
        <v>12630.552865816011</v>
      </c>
      <c r="X48" s="8" t="str">
        <f>IF(OR('Benchmark Analysis'!$H44=X$1,'Benchmark Analysis'!$H44+'Benchmark Analysis'!$C44=X$1,'Benchmark Analysis'!$C44*2+'Benchmark Analysis'!$H44=X$1,'Benchmark Analysis'!$C44*3+'Benchmark Analysis'!$H44=X$1,'Benchmark Analysis'!$C44*4+'Benchmark Analysis'!$H44=X$1,'Benchmark Analysis'!$C44*5+'Benchmark Analysis'!$H44=X$1),'Benchmark Analysis'!$L44*(1+'Benchmark Analysis'!$C$110)^'Cash Flow'!X$1," ")</f>
        <v xml:space="preserve"> </v>
      </c>
      <c r="Y48" s="8" t="str">
        <f>IF(OR('Benchmark Analysis'!$H44=Y$1,'Benchmark Analysis'!$H44+'Benchmark Analysis'!$C44=Y$1,'Benchmark Analysis'!$C44*2+'Benchmark Analysis'!$H44=Y$1,'Benchmark Analysis'!$C44*3+'Benchmark Analysis'!$H44=Y$1,'Benchmark Analysis'!$C44*4+'Benchmark Analysis'!$H44=Y$1,'Benchmark Analysis'!$C44*5+'Benchmark Analysis'!$H44=Y$1),'Benchmark Analysis'!$L44*(1+'Benchmark Analysis'!$C$110)^'Cash Flow'!Y$1," ")</f>
        <v xml:space="preserve"> </v>
      </c>
      <c r="Z48" s="8" t="str">
        <f>IF(OR('Benchmark Analysis'!$H44=Z$1,'Benchmark Analysis'!$H44+'Benchmark Analysis'!$C44=Z$1,'Benchmark Analysis'!$C44*2+'Benchmark Analysis'!$H44=Z$1,'Benchmark Analysis'!$C44*3+'Benchmark Analysis'!$H44=Z$1,'Benchmark Analysis'!$C44*4+'Benchmark Analysis'!$H44=Z$1,'Benchmark Analysis'!$C44*5+'Benchmark Analysis'!$H44=Z$1),'Benchmark Analysis'!$L44*(1+'Benchmark Analysis'!$C$110)^'Cash Flow'!Z$1," ")</f>
        <v xml:space="preserve"> </v>
      </c>
      <c r="AA48" s="8" t="str">
        <f>IF(OR('Benchmark Analysis'!$H44=AA$1,'Benchmark Analysis'!$H44+'Benchmark Analysis'!$C44=AA$1,'Benchmark Analysis'!$C44*2+'Benchmark Analysis'!$H44=AA$1,'Benchmark Analysis'!$C44*3+'Benchmark Analysis'!$H44=AA$1,'Benchmark Analysis'!$C44*4+'Benchmark Analysis'!$H44=AA$1,'Benchmark Analysis'!$C44*5+'Benchmark Analysis'!$H44=AA$1),'Benchmark Analysis'!$L44*(1+'Benchmark Analysis'!$C$110)^'Cash Flow'!AA$1," ")</f>
        <v xml:space="preserve"> </v>
      </c>
      <c r="AB48" s="8" t="str">
        <f>IF(OR('Benchmark Analysis'!$H44=AB$1,'Benchmark Analysis'!$H44+'Benchmark Analysis'!$C44=AB$1,'Benchmark Analysis'!$C44*2+'Benchmark Analysis'!$H44=AB$1,'Benchmark Analysis'!$C44*3+'Benchmark Analysis'!$H44=AB$1,'Benchmark Analysis'!$C44*4+'Benchmark Analysis'!$H44=AB$1,'Benchmark Analysis'!$C44*5+'Benchmark Analysis'!$H44=AB$1),'Benchmark Analysis'!$L44*(1+'Benchmark Analysis'!$C$110)^'Cash Flow'!AB$1," ")</f>
        <v xml:space="preserve"> </v>
      </c>
      <c r="AC48" s="8" t="str">
        <f>IF(OR('Benchmark Analysis'!$H44=AC$1,'Benchmark Analysis'!$H44+'Benchmark Analysis'!$C44=AC$1,'Benchmark Analysis'!$C44*2+'Benchmark Analysis'!$H44=AC$1,'Benchmark Analysis'!$C44*3+'Benchmark Analysis'!$H44=AC$1,'Benchmark Analysis'!$C44*4+'Benchmark Analysis'!$H44=AC$1,'Benchmark Analysis'!$C44*5+'Benchmark Analysis'!$H44=AC$1),'Benchmark Analysis'!$L44*(1+'Benchmark Analysis'!$C$110)^'Cash Flow'!AC$1," ")</f>
        <v xml:space="preserve"> </v>
      </c>
      <c r="AD48" s="8" t="str">
        <f>IF(OR('Benchmark Analysis'!$H44=AD$1,'Benchmark Analysis'!$H44+'Benchmark Analysis'!$C44=AD$1,'Benchmark Analysis'!$C44*2+'Benchmark Analysis'!$H44=AD$1,'Benchmark Analysis'!$C44*3+'Benchmark Analysis'!$H44=AD$1,'Benchmark Analysis'!$C44*4+'Benchmark Analysis'!$H44=AD$1,'Benchmark Analysis'!$C44*5+'Benchmark Analysis'!$H44=AD$1),'Benchmark Analysis'!$L44*(1+'Benchmark Analysis'!$C$110)^'Cash Flow'!AD$1," ")</f>
        <v xml:space="preserve"> </v>
      </c>
      <c r="AE48" s="8" t="str">
        <f>IF(OR('Benchmark Analysis'!$H44=AE$1,'Benchmark Analysis'!$H44+'Benchmark Analysis'!$C44=AE$1,'Benchmark Analysis'!$C44*2+'Benchmark Analysis'!$H44=AE$1,'Benchmark Analysis'!$C44*3+'Benchmark Analysis'!$H44=AE$1,'Benchmark Analysis'!$C44*4+'Benchmark Analysis'!$H44=AE$1,'Benchmark Analysis'!$C44*5+'Benchmark Analysis'!$H44=AE$1),'Benchmark Analysis'!$L44*(1+'Benchmark Analysis'!$C$110)^'Cash Flow'!AE$1," ")</f>
        <v xml:space="preserve"> </v>
      </c>
      <c r="AF48" s="8" t="str">
        <f>IF(OR('Benchmark Analysis'!$H44=AF$1,'Benchmark Analysis'!$H44+'Benchmark Analysis'!$C44=AF$1,'Benchmark Analysis'!$C44*2+'Benchmark Analysis'!$H44=AF$1,'Benchmark Analysis'!$C44*3+'Benchmark Analysis'!$H44=AF$1,'Benchmark Analysis'!$C44*4+'Benchmark Analysis'!$H44=AF$1,'Benchmark Analysis'!$C44*5+'Benchmark Analysis'!$H44=AF$1),'Benchmark Analysis'!$L44*(1+'Benchmark Analysis'!$C$110)^'Cash Flow'!AF$1," ")</f>
        <v xml:space="preserve"> </v>
      </c>
      <c r="AG48" s="8" t="str">
        <f>IF(OR('Benchmark Analysis'!$H44=AG$1,'Benchmark Analysis'!$H44+'Benchmark Analysis'!$C44=AG$1,'Benchmark Analysis'!$C44*2+'Benchmark Analysis'!$H44=AG$1,'Benchmark Analysis'!$C44*3+'Benchmark Analysis'!$H44=AG$1,'Benchmark Analysis'!$C44*4+'Benchmark Analysis'!$H44=AG$1,'Benchmark Analysis'!$C44*5+'Benchmark Analysis'!$H44=AG$1),'Benchmark Analysis'!$L44*(1+'Benchmark Analysis'!$C$110)^'Cash Flow'!AG$1," ")</f>
        <v xml:space="preserve"> </v>
      </c>
    </row>
    <row r="49" spans="1:33" x14ac:dyDescent="0.2">
      <c r="A49" s="80" t="str">
        <f>'Benchmark Analysis'!A45</f>
        <v>10G</v>
      </c>
      <c r="B49" s="66" t="str">
        <f>'Benchmark Analysis'!B45</f>
        <v>Floor finishes - daycare - vinyl &amp; carpet</v>
      </c>
      <c r="C49" s="7"/>
      <c r="D49" s="8" t="str">
        <f>IF(OR('Benchmark Analysis'!$H45=D$1,'Benchmark Analysis'!$H45+'Benchmark Analysis'!$C45=D$1,'Benchmark Analysis'!$C45*2+'Benchmark Analysis'!$H45=D$1,'Benchmark Analysis'!$C45*3+'Benchmark Analysis'!$H45=D$1,'Benchmark Analysis'!$C45*4+'Benchmark Analysis'!$H45=D$1,'Benchmark Analysis'!$C45*5+'Benchmark Analysis'!$H45=D$1),'Benchmark Analysis'!$L45*(1+'Benchmark Analysis'!$C$110)^'Cash Flow'!D$1," ")</f>
        <v xml:space="preserve"> </v>
      </c>
      <c r="E49" s="8" t="str">
        <f>IF(OR('Benchmark Analysis'!$H45=E$1,'Benchmark Analysis'!$H45+'Benchmark Analysis'!$C45=E$1,'Benchmark Analysis'!$C45*2+'Benchmark Analysis'!$H45=E$1,'Benchmark Analysis'!$C45*3+'Benchmark Analysis'!$H45=E$1,'Benchmark Analysis'!$C45*4+'Benchmark Analysis'!$H45=E$1,'Benchmark Analysis'!$C45*5+'Benchmark Analysis'!$H45=E$1),'Benchmark Analysis'!$L45*(1+'Benchmark Analysis'!$C$110)^'Cash Flow'!E$1," ")</f>
        <v xml:space="preserve"> </v>
      </c>
      <c r="F49" s="8" t="str">
        <f>IF(OR('Benchmark Analysis'!$H45=F$1,'Benchmark Analysis'!$H45+'Benchmark Analysis'!$C45=F$1,'Benchmark Analysis'!$C45*2+'Benchmark Analysis'!$H45=F$1,'Benchmark Analysis'!$C45*3+'Benchmark Analysis'!$H45=F$1,'Benchmark Analysis'!$C45*4+'Benchmark Analysis'!$H45=F$1,'Benchmark Analysis'!$C45*5+'Benchmark Analysis'!$H45=F$1),'Benchmark Analysis'!$L45*(1+'Benchmark Analysis'!$C$110)^'Cash Flow'!F$1," ")</f>
        <v xml:space="preserve"> </v>
      </c>
      <c r="G49" s="8" t="str">
        <f>IF(OR('Benchmark Analysis'!$H45=G$1,'Benchmark Analysis'!$H45+'Benchmark Analysis'!$C45=G$1,'Benchmark Analysis'!$C45*2+'Benchmark Analysis'!$H45=G$1,'Benchmark Analysis'!$C45*3+'Benchmark Analysis'!$H45=G$1,'Benchmark Analysis'!$C45*4+'Benchmark Analysis'!$H45=G$1,'Benchmark Analysis'!$C45*5+'Benchmark Analysis'!$H45=G$1),'Benchmark Analysis'!$L45*(1+'Benchmark Analysis'!$C$110)^'Cash Flow'!G$1," ")</f>
        <v xml:space="preserve"> </v>
      </c>
      <c r="H49" s="8" t="str">
        <f>IF(OR('Benchmark Analysis'!$H45=H$1,'Benchmark Analysis'!$H45+'Benchmark Analysis'!$C45=H$1,'Benchmark Analysis'!$C45*2+'Benchmark Analysis'!$H45=H$1,'Benchmark Analysis'!$C45*3+'Benchmark Analysis'!$H45=H$1,'Benchmark Analysis'!$C45*4+'Benchmark Analysis'!$H45=H$1,'Benchmark Analysis'!$C45*5+'Benchmark Analysis'!$H45=H$1),'Benchmark Analysis'!$L45*(1+'Benchmark Analysis'!$C$110)^'Cash Flow'!H$1," ")</f>
        <v xml:space="preserve"> </v>
      </c>
      <c r="I49" s="8">
        <f>IF(OR('Benchmark Analysis'!$H45=I$1,'Benchmark Analysis'!$H45+'Benchmark Analysis'!$C45=I$1,'Benchmark Analysis'!$C45*2+'Benchmark Analysis'!$H45=I$1,'Benchmark Analysis'!$C45*3+'Benchmark Analysis'!$H45=I$1,'Benchmark Analysis'!$C45*4+'Benchmark Analysis'!$H45=I$1,'Benchmark Analysis'!$C45*5+'Benchmark Analysis'!$H45=I$1),'Benchmark Analysis'!$L45*(1+'Benchmark Analysis'!$C$110)^'Cash Flow'!I$1," ")</f>
        <v>15203.192660064002</v>
      </c>
      <c r="J49" s="8" t="str">
        <f>IF(OR('Benchmark Analysis'!$H45=J$1,'Benchmark Analysis'!$H45+'Benchmark Analysis'!$C45=J$1,'Benchmark Analysis'!$C45*2+'Benchmark Analysis'!$H45=J$1,'Benchmark Analysis'!$C45*3+'Benchmark Analysis'!$H45=J$1,'Benchmark Analysis'!$C45*4+'Benchmark Analysis'!$H45=J$1,'Benchmark Analysis'!$C45*5+'Benchmark Analysis'!$H45=J$1),'Benchmark Analysis'!$L45*(1+'Benchmark Analysis'!$C$110)^'Cash Flow'!J$1," ")</f>
        <v xml:space="preserve"> </v>
      </c>
      <c r="K49" s="8" t="str">
        <f>IF(OR('Benchmark Analysis'!$H45=K$1,'Benchmark Analysis'!$H45+'Benchmark Analysis'!$C45=K$1,'Benchmark Analysis'!$C45*2+'Benchmark Analysis'!$H45=K$1,'Benchmark Analysis'!$C45*3+'Benchmark Analysis'!$H45=K$1,'Benchmark Analysis'!$C45*4+'Benchmark Analysis'!$H45=K$1,'Benchmark Analysis'!$C45*5+'Benchmark Analysis'!$H45=K$1),'Benchmark Analysis'!$L45*(1+'Benchmark Analysis'!$C$110)^'Cash Flow'!K$1," ")</f>
        <v xml:space="preserve"> </v>
      </c>
      <c r="L49" s="8" t="str">
        <f>IF(OR('Benchmark Analysis'!$H45=L$1,'Benchmark Analysis'!$H45+'Benchmark Analysis'!$C45=L$1,'Benchmark Analysis'!$C45*2+'Benchmark Analysis'!$H45=L$1,'Benchmark Analysis'!$C45*3+'Benchmark Analysis'!$H45=L$1,'Benchmark Analysis'!$C45*4+'Benchmark Analysis'!$H45=L$1,'Benchmark Analysis'!$C45*5+'Benchmark Analysis'!$H45=L$1),'Benchmark Analysis'!$L45*(1+'Benchmark Analysis'!$C$110)^'Cash Flow'!L$1," ")</f>
        <v xml:space="preserve"> </v>
      </c>
      <c r="M49" s="8" t="str">
        <f>IF(OR('Benchmark Analysis'!$H45=M$1,'Benchmark Analysis'!$H45+'Benchmark Analysis'!$C45=M$1,'Benchmark Analysis'!$C45*2+'Benchmark Analysis'!$H45=M$1,'Benchmark Analysis'!$C45*3+'Benchmark Analysis'!$H45=M$1,'Benchmark Analysis'!$C45*4+'Benchmark Analysis'!$H45=M$1,'Benchmark Analysis'!$C45*5+'Benchmark Analysis'!$H45=M$1),'Benchmark Analysis'!$L45*(1+'Benchmark Analysis'!$C$110)^'Cash Flow'!M$1," ")</f>
        <v xml:space="preserve"> </v>
      </c>
      <c r="N49" s="8" t="str">
        <f>IF(OR('Benchmark Analysis'!$H45=N$1,'Benchmark Analysis'!$H45+'Benchmark Analysis'!$C45=N$1,'Benchmark Analysis'!$C45*2+'Benchmark Analysis'!$H45=N$1,'Benchmark Analysis'!$C45*3+'Benchmark Analysis'!$H45=N$1,'Benchmark Analysis'!$C45*4+'Benchmark Analysis'!$H45=N$1,'Benchmark Analysis'!$C45*5+'Benchmark Analysis'!$H45=N$1),'Benchmark Analysis'!$L45*(1+'Benchmark Analysis'!$C$110)^'Cash Flow'!N$1," ")</f>
        <v xml:space="preserve"> </v>
      </c>
      <c r="O49" s="8" t="str">
        <f>IF(OR('Benchmark Analysis'!$H45=O$1,'Benchmark Analysis'!$H45+'Benchmark Analysis'!$C45=O$1,'Benchmark Analysis'!$C45*2+'Benchmark Analysis'!$H45=O$1,'Benchmark Analysis'!$C45*3+'Benchmark Analysis'!$H45=O$1,'Benchmark Analysis'!$C45*4+'Benchmark Analysis'!$H45=O$1,'Benchmark Analysis'!$C45*5+'Benchmark Analysis'!$H45=O$1),'Benchmark Analysis'!$L45*(1+'Benchmark Analysis'!$C$110)^'Cash Flow'!O$1," ")</f>
        <v xml:space="preserve"> </v>
      </c>
      <c r="P49" s="8" t="str">
        <f>IF(OR('Benchmark Analysis'!$H45=P$1,'Benchmark Analysis'!$H45+'Benchmark Analysis'!$C45=P$1,'Benchmark Analysis'!$C45*2+'Benchmark Analysis'!$H45=P$1,'Benchmark Analysis'!$C45*3+'Benchmark Analysis'!$H45=P$1,'Benchmark Analysis'!$C45*4+'Benchmark Analysis'!$H45=P$1,'Benchmark Analysis'!$C45*5+'Benchmark Analysis'!$H45=P$1),'Benchmark Analysis'!$L45*(1+'Benchmark Analysis'!$C$110)^'Cash Flow'!P$1," ")</f>
        <v xml:space="preserve"> </v>
      </c>
      <c r="Q49" s="8" t="str">
        <f>IF(OR('Benchmark Analysis'!$H45=Q$1,'Benchmark Analysis'!$H45+'Benchmark Analysis'!$C45=Q$1,'Benchmark Analysis'!$C45*2+'Benchmark Analysis'!$H45=Q$1,'Benchmark Analysis'!$C45*3+'Benchmark Analysis'!$H45=Q$1,'Benchmark Analysis'!$C45*4+'Benchmark Analysis'!$H45=Q$1,'Benchmark Analysis'!$C45*5+'Benchmark Analysis'!$H45=Q$1),'Benchmark Analysis'!$L45*(1+'Benchmark Analysis'!$C$110)^'Cash Flow'!Q$1," ")</f>
        <v xml:space="preserve"> </v>
      </c>
      <c r="R49" s="8" t="str">
        <f>IF(OR('Benchmark Analysis'!$H45=R$1,'Benchmark Analysis'!$H45+'Benchmark Analysis'!$C45=R$1,'Benchmark Analysis'!$C45*2+'Benchmark Analysis'!$H45=R$1,'Benchmark Analysis'!$C45*3+'Benchmark Analysis'!$H45=R$1,'Benchmark Analysis'!$C45*4+'Benchmark Analysis'!$H45=R$1,'Benchmark Analysis'!$C45*5+'Benchmark Analysis'!$H45=R$1),'Benchmark Analysis'!$L45*(1+'Benchmark Analysis'!$C$110)^'Cash Flow'!R$1," ")</f>
        <v xml:space="preserve"> </v>
      </c>
      <c r="S49" s="8" t="str">
        <f>IF(OR('Benchmark Analysis'!$H45=S$1,'Benchmark Analysis'!$H45+'Benchmark Analysis'!$C45=S$1,'Benchmark Analysis'!$C45*2+'Benchmark Analysis'!$H45=S$1,'Benchmark Analysis'!$C45*3+'Benchmark Analysis'!$H45=S$1,'Benchmark Analysis'!$C45*4+'Benchmark Analysis'!$H45=S$1,'Benchmark Analysis'!$C45*5+'Benchmark Analysis'!$H45=S$1),'Benchmark Analysis'!$L45*(1+'Benchmark Analysis'!$C$110)^'Cash Flow'!S$1," ")</f>
        <v xml:space="preserve"> </v>
      </c>
      <c r="T49" s="8" t="str">
        <f>IF(OR('Benchmark Analysis'!$H45=T$1,'Benchmark Analysis'!$H45+'Benchmark Analysis'!$C45=T$1,'Benchmark Analysis'!$C45*2+'Benchmark Analysis'!$H45=T$1,'Benchmark Analysis'!$C45*3+'Benchmark Analysis'!$H45=T$1,'Benchmark Analysis'!$C45*4+'Benchmark Analysis'!$H45=T$1,'Benchmark Analysis'!$C45*5+'Benchmark Analysis'!$H45=T$1),'Benchmark Analysis'!$L45*(1+'Benchmark Analysis'!$C$110)^'Cash Flow'!T$1," ")</f>
        <v xml:space="preserve"> </v>
      </c>
      <c r="U49" s="8" t="str">
        <f>IF(OR('Benchmark Analysis'!$H45=U$1,'Benchmark Analysis'!$H45+'Benchmark Analysis'!$C45=U$1,'Benchmark Analysis'!$C45*2+'Benchmark Analysis'!$H45=U$1,'Benchmark Analysis'!$C45*3+'Benchmark Analysis'!$H45=U$1,'Benchmark Analysis'!$C45*4+'Benchmark Analysis'!$H45=U$1,'Benchmark Analysis'!$C45*5+'Benchmark Analysis'!$H45=U$1),'Benchmark Analysis'!$L45*(1+'Benchmark Analysis'!$C$110)^'Cash Flow'!U$1," ")</f>
        <v xml:space="preserve"> </v>
      </c>
      <c r="V49" s="8" t="str">
        <f>IF(OR('Benchmark Analysis'!$H45=V$1,'Benchmark Analysis'!$H45+'Benchmark Analysis'!$C45=V$1,'Benchmark Analysis'!$C45*2+'Benchmark Analysis'!$H45=V$1,'Benchmark Analysis'!$C45*3+'Benchmark Analysis'!$H45=V$1,'Benchmark Analysis'!$C45*4+'Benchmark Analysis'!$H45=V$1,'Benchmark Analysis'!$C45*5+'Benchmark Analysis'!$H45=V$1),'Benchmark Analysis'!$L45*(1+'Benchmark Analysis'!$C$110)^'Cash Flow'!V$1," ")</f>
        <v xml:space="preserve"> </v>
      </c>
      <c r="W49" s="8" t="str">
        <f>IF(OR('Benchmark Analysis'!$H45=W$1,'Benchmark Analysis'!$H45+'Benchmark Analysis'!$C45=W$1,'Benchmark Analysis'!$C45*2+'Benchmark Analysis'!$H45=W$1,'Benchmark Analysis'!$C45*3+'Benchmark Analysis'!$H45=W$1,'Benchmark Analysis'!$C45*4+'Benchmark Analysis'!$H45=W$1,'Benchmark Analysis'!$C45*5+'Benchmark Analysis'!$H45=W$1),'Benchmark Analysis'!$L45*(1+'Benchmark Analysis'!$C$110)^'Cash Flow'!W$1," ")</f>
        <v xml:space="preserve"> </v>
      </c>
      <c r="X49" s="8" t="str">
        <f>IF(OR('Benchmark Analysis'!$H45=X$1,'Benchmark Analysis'!$H45+'Benchmark Analysis'!$C45=X$1,'Benchmark Analysis'!$C45*2+'Benchmark Analysis'!$H45=X$1,'Benchmark Analysis'!$C45*3+'Benchmark Analysis'!$H45=X$1,'Benchmark Analysis'!$C45*4+'Benchmark Analysis'!$H45=X$1,'Benchmark Analysis'!$C45*5+'Benchmark Analysis'!$H45=X$1),'Benchmark Analysis'!$L45*(1+'Benchmark Analysis'!$C$110)^'Cash Flow'!X$1," ")</f>
        <v xml:space="preserve"> </v>
      </c>
      <c r="Y49" s="8" t="str">
        <f>IF(OR('Benchmark Analysis'!$H45=Y$1,'Benchmark Analysis'!$H45+'Benchmark Analysis'!$C45=Y$1,'Benchmark Analysis'!$C45*2+'Benchmark Analysis'!$H45=Y$1,'Benchmark Analysis'!$C45*3+'Benchmark Analysis'!$H45=Y$1,'Benchmark Analysis'!$C45*4+'Benchmark Analysis'!$H45=Y$1,'Benchmark Analysis'!$C45*5+'Benchmark Analysis'!$H45=Y$1),'Benchmark Analysis'!$L45*(1+'Benchmark Analysis'!$C$110)^'Cash Flow'!Y$1," ")</f>
        <v xml:space="preserve"> </v>
      </c>
      <c r="Z49" s="8" t="str">
        <f>IF(OR('Benchmark Analysis'!$H45=Z$1,'Benchmark Analysis'!$H45+'Benchmark Analysis'!$C45=Z$1,'Benchmark Analysis'!$C45*2+'Benchmark Analysis'!$H45=Z$1,'Benchmark Analysis'!$C45*3+'Benchmark Analysis'!$H45=Z$1,'Benchmark Analysis'!$C45*4+'Benchmark Analysis'!$H45=Z$1,'Benchmark Analysis'!$C45*5+'Benchmark Analysis'!$H45=Z$1),'Benchmark Analysis'!$L45*(1+'Benchmark Analysis'!$C$110)^'Cash Flow'!Z$1," ")</f>
        <v xml:space="preserve"> </v>
      </c>
      <c r="AA49" s="8" t="str">
        <f>IF(OR('Benchmark Analysis'!$H45=AA$1,'Benchmark Analysis'!$H45+'Benchmark Analysis'!$C45=AA$1,'Benchmark Analysis'!$C45*2+'Benchmark Analysis'!$H45=AA$1,'Benchmark Analysis'!$C45*3+'Benchmark Analysis'!$H45=AA$1,'Benchmark Analysis'!$C45*4+'Benchmark Analysis'!$H45=AA$1,'Benchmark Analysis'!$C45*5+'Benchmark Analysis'!$H45=AA$1),'Benchmark Analysis'!$L45*(1+'Benchmark Analysis'!$C$110)^'Cash Flow'!AA$1," ")</f>
        <v xml:space="preserve"> </v>
      </c>
      <c r="AB49" s="8" t="str">
        <f>IF(OR('Benchmark Analysis'!$H45=AB$1,'Benchmark Analysis'!$H45+'Benchmark Analysis'!$C45=AB$1,'Benchmark Analysis'!$C45*2+'Benchmark Analysis'!$H45=AB$1,'Benchmark Analysis'!$C45*3+'Benchmark Analysis'!$H45=AB$1,'Benchmark Analysis'!$C45*4+'Benchmark Analysis'!$H45=AB$1,'Benchmark Analysis'!$C45*5+'Benchmark Analysis'!$H45=AB$1),'Benchmark Analysis'!$L45*(1+'Benchmark Analysis'!$C$110)^'Cash Flow'!AB$1," ")</f>
        <v xml:space="preserve"> </v>
      </c>
      <c r="AC49" s="8">
        <f>IF(OR('Benchmark Analysis'!$H45=AC$1,'Benchmark Analysis'!$H45+'Benchmark Analysis'!$C45=AC$1,'Benchmark Analysis'!$C45*2+'Benchmark Analysis'!$H45=AC$1,'Benchmark Analysis'!$C45*3+'Benchmark Analysis'!$H45=AC$1,'Benchmark Analysis'!$C45*4+'Benchmark Analysis'!$H45=AC$1,'Benchmark Analysis'!$C45*5+'Benchmark Analysis'!$H45=AC$1),'Benchmark Analysis'!$L45*(1+'Benchmark Analysis'!$C$110)^'Cash Flow'!AC$1," ")</f>
        <v>22591.14454377933</v>
      </c>
      <c r="AD49" s="8" t="str">
        <f>IF(OR('Benchmark Analysis'!$H45=AD$1,'Benchmark Analysis'!$H45+'Benchmark Analysis'!$C45=AD$1,'Benchmark Analysis'!$C45*2+'Benchmark Analysis'!$H45=AD$1,'Benchmark Analysis'!$C45*3+'Benchmark Analysis'!$H45=AD$1,'Benchmark Analysis'!$C45*4+'Benchmark Analysis'!$H45=AD$1,'Benchmark Analysis'!$C45*5+'Benchmark Analysis'!$H45=AD$1),'Benchmark Analysis'!$L45*(1+'Benchmark Analysis'!$C$110)^'Cash Flow'!AD$1," ")</f>
        <v xml:space="preserve"> </v>
      </c>
      <c r="AE49" s="8" t="str">
        <f>IF(OR('Benchmark Analysis'!$H45=AE$1,'Benchmark Analysis'!$H45+'Benchmark Analysis'!$C45=AE$1,'Benchmark Analysis'!$C45*2+'Benchmark Analysis'!$H45=AE$1,'Benchmark Analysis'!$C45*3+'Benchmark Analysis'!$H45=AE$1,'Benchmark Analysis'!$C45*4+'Benchmark Analysis'!$H45=AE$1,'Benchmark Analysis'!$C45*5+'Benchmark Analysis'!$H45=AE$1),'Benchmark Analysis'!$L45*(1+'Benchmark Analysis'!$C$110)^'Cash Flow'!AE$1," ")</f>
        <v xml:space="preserve"> </v>
      </c>
      <c r="AF49" s="8" t="str">
        <f>IF(OR('Benchmark Analysis'!$H45=AF$1,'Benchmark Analysis'!$H45+'Benchmark Analysis'!$C45=AF$1,'Benchmark Analysis'!$C45*2+'Benchmark Analysis'!$H45=AF$1,'Benchmark Analysis'!$C45*3+'Benchmark Analysis'!$H45=AF$1,'Benchmark Analysis'!$C45*4+'Benchmark Analysis'!$H45=AF$1,'Benchmark Analysis'!$C45*5+'Benchmark Analysis'!$H45=AF$1),'Benchmark Analysis'!$L45*(1+'Benchmark Analysis'!$C$110)^'Cash Flow'!AF$1," ")</f>
        <v xml:space="preserve"> </v>
      </c>
      <c r="AG49" s="8" t="str">
        <f>IF(OR('Benchmark Analysis'!$H45=AG$1,'Benchmark Analysis'!$H45+'Benchmark Analysis'!$C45=AG$1,'Benchmark Analysis'!$C45*2+'Benchmark Analysis'!$H45=AG$1,'Benchmark Analysis'!$C45*3+'Benchmark Analysis'!$H45=AG$1,'Benchmark Analysis'!$C45*4+'Benchmark Analysis'!$H45=AG$1,'Benchmark Analysis'!$C45*5+'Benchmark Analysis'!$H45=AG$1),'Benchmark Analysis'!$L45*(1+'Benchmark Analysis'!$C$110)^'Cash Flow'!AG$1," ")</f>
        <v xml:space="preserve"> </v>
      </c>
    </row>
    <row r="50" spans="1:33" x14ac:dyDescent="0.2">
      <c r="A50" s="80" t="str">
        <f>'Benchmark Analysis'!A46</f>
        <v>10H</v>
      </c>
      <c r="B50" s="66" t="str">
        <f>'Benchmark Analysis'!B46</f>
        <v>Floor finishes - caretaker suite</v>
      </c>
      <c r="C50" s="7"/>
      <c r="D50" s="8" t="str">
        <f>IF(OR('Benchmark Analysis'!$H46=D$1,'Benchmark Analysis'!$H46+'Benchmark Analysis'!$C46=D$1,'Benchmark Analysis'!$C46*2+'Benchmark Analysis'!$H46=D$1,'Benchmark Analysis'!$C46*3+'Benchmark Analysis'!$H46=D$1,'Benchmark Analysis'!$C46*4+'Benchmark Analysis'!$H46=D$1,'Benchmark Analysis'!$C46*5+'Benchmark Analysis'!$H46=D$1),'Benchmark Analysis'!$L46*(1+'Benchmark Analysis'!$C$110)^'Cash Flow'!D$1," ")</f>
        <v xml:space="preserve"> </v>
      </c>
      <c r="E50" s="8" t="str">
        <f>IF(OR('Benchmark Analysis'!$H46=E$1,'Benchmark Analysis'!$H46+'Benchmark Analysis'!$C46=E$1,'Benchmark Analysis'!$C46*2+'Benchmark Analysis'!$H46=E$1,'Benchmark Analysis'!$C46*3+'Benchmark Analysis'!$H46=E$1,'Benchmark Analysis'!$C46*4+'Benchmark Analysis'!$H46=E$1,'Benchmark Analysis'!$C46*5+'Benchmark Analysis'!$H46=E$1),'Benchmark Analysis'!$L46*(1+'Benchmark Analysis'!$C$110)^'Cash Flow'!E$1," ")</f>
        <v xml:space="preserve"> </v>
      </c>
      <c r="F50" s="8" t="str">
        <f>IF(OR('Benchmark Analysis'!$H46=F$1,'Benchmark Analysis'!$H46+'Benchmark Analysis'!$C46=F$1,'Benchmark Analysis'!$C46*2+'Benchmark Analysis'!$H46=F$1,'Benchmark Analysis'!$C46*3+'Benchmark Analysis'!$H46=F$1,'Benchmark Analysis'!$C46*4+'Benchmark Analysis'!$H46=F$1,'Benchmark Analysis'!$C46*5+'Benchmark Analysis'!$H46=F$1),'Benchmark Analysis'!$L46*(1+'Benchmark Analysis'!$C$110)^'Cash Flow'!F$1," ")</f>
        <v xml:space="preserve"> </v>
      </c>
      <c r="G50" s="8" t="str">
        <f>IF(OR('Benchmark Analysis'!$H46=G$1,'Benchmark Analysis'!$H46+'Benchmark Analysis'!$C46=G$1,'Benchmark Analysis'!$C46*2+'Benchmark Analysis'!$H46=G$1,'Benchmark Analysis'!$C46*3+'Benchmark Analysis'!$H46=G$1,'Benchmark Analysis'!$C46*4+'Benchmark Analysis'!$H46=G$1,'Benchmark Analysis'!$C46*5+'Benchmark Analysis'!$H46=G$1),'Benchmark Analysis'!$L46*(1+'Benchmark Analysis'!$C$110)^'Cash Flow'!G$1," ")</f>
        <v xml:space="preserve"> </v>
      </c>
      <c r="H50" s="8" t="str">
        <f>IF(OR('Benchmark Analysis'!$H46=H$1,'Benchmark Analysis'!$H46+'Benchmark Analysis'!$C46=H$1,'Benchmark Analysis'!$C46*2+'Benchmark Analysis'!$H46=H$1,'Benchmark Analysis'!$C46*3+'Benchmark Analysis'!$H46=H$1,'Benchmark Analysis'!$C46*4+'Benchmark Analysis'!$H46=H$1,'Benchmark Analysis'!$C46*5+'Benchmark Analysis'!$H46=H$1),'Benchmark Analysis'!$L46*(1+'Benchmark Analysis'!$C$110)^'Cash Flow'!H$1," ")</f>
        <v xml:space="preserve"> </v>
      </c>
      <c r="I50" s="8" t="str">
        <f>IF(OR('Benchmark Analysis'!$H46=I$1,'Benchmark Analysis'!$H46+'Benchmark Analysis'!$C46=I$1,'Benchmark Analysis'!$C46*2+'Benchmark Analysis'!$H46=I$1,'Benchmark Analysis'!$C46*3+'Benchmark Analysis'!$H46=I$1,'Benchmark Analysis'!$C46*4+'Benchmark Analysis'!$H46=I$1,'Benchmark Analysis'!$C46*5+'Benchmark Analysis'!$H46=I$1),'Benchmark Analysis'!$L46*(1+'Benchmark Analysis'!$C$110)^'Cash Flow'!I$1," ")</f>
        <v xml:space="preserve"> </v>
      </c>
      <c r="J50" s="8" t="str">
        <f>IF(OR('Benchmark Analysis'!$H46=J$1,'Benchmark Analysis'!$H46+'Benchmark Analysis'!$C46=J$1,'Benchmark Analysis'!$C46*2+'Benchmark Analysis'!$H46=J$1,'Benchmark Analysis'!$C46*3+'Benchmark Analysis'!$H46=J$1,'Benchmark Analysis'!$C46*4+'Benchmark Analysis'!$H46=J$1,'Benchmark Analysis'!$C46*5+'Benchmark Analysis'!$H46=J$1),'Benchmark Analysis'!$L46*(1+'Benchmark Analysis'!$C$110)^'Cash Flow'!J$1," ")</f>
        <v xml:space="preserve"> </v>
      </c>
      <c r="K50" s="8" t="str">
        <f>IF(OR('Benchmark Analysis'!$H46=K$1,'Benchmark Analysis'!$H46+'Benchmark Analysis'!$C46=K$1,'Benchmark Analysis'!$C46*2+'Benchmark Analysis'!$H46=K$1,'Benchmark Analysis'!$C46*3+'Benchmark Analysis'!$H46=K$1,'Benchmark Analysis'!$C46*4+'Benchmark Analysis'!$H46=K$1,'Benchmark Analysis'!$C46*5+'Benchmark Analysis'!$H46=K$1),'Benchmark Analysis'!$L46*(1+'Benchmark Analysis'!$C$110)^'Cash Flow'!K$1," ")</f>
        <v xml:space="preserve"> </v>
      </c>
      <c r="L50" s="8" t="str">
        <f>IF(OR('Benchmark Analysis'!$H46=L$1,'Benchmark Analysis'!$H46+'Benchmark Analysis'!$C46=L$1,'Benchmark Analysis'!$C46*2+'Benchmark Analysis'!$H46=L$1,'Benchmark Analysis'!$C46*3+'Benchmark Analysis'!$H46=L$1,'Benchmark Analysis'!$C46*4+'Benchmark Analysis'!$H46=L$1,'Benchmark Analysis'!$C46*5+'Benchmark Analysis'!$H46=L$1),'Benchmark Analysis'!$L46*(1+'Benchmark Analysis'!$C$110)^'Cash Flow'!L$1," ")</f>
        <v xml:space="preserve"> </v>
      </c>
      <c r="M50" s="8">
        <f>IF(OR('Benchmark Analysis'!$H46=M$1,'Benchmark Analysis'!$H46+'Benchmark Analysis'!$C46=M$1,'Benchmark Analysis'!$C46*2+'Benchmark Analysis'!$H46=M$1,'Benchmark Analysis'!$C46*3+'Benchmark Analysis'!$H46=M$1,'Benchmark Analysis'!$C46*4+'Benchmark Analysis'!$H46=M$1,'Benchmark Analysis'!$C46*5+'Benchmark Analysis'!$H46=M$1),'Benchmark Analysis'!$L46*(1+'Benchmark Analysis'!$C$110)^'Cash Flow'!M$1," ")</f>
        <v>6094.9720999737856</v>
      </c>
      <c r="N50" s="8" t="str">
        <f>IF(OR('Benchmark Analysis'!$H46=N$1,'Benchmark Analysis'!$H46+'Benchmark Analysis'!$C46=N$1,'Benchmark Analysis'!$C46*2+'Benchmark Analysis'!$H46=N$1,'Benchmark Analysis'!$C46*3+'Benchmark Analysis'!$H46=N$1,'Benchmark Analysis'!$C46*4+'Benchmark Analysis'!$H46=N$1,'Benchmark Analysis'!$C46*5+'Benchmark Analysis'!$H46=N$1),'Benchmark Analysis'!$L46*(1+'Benchmark Analysis'!$C$110)^'Cash Flow'!N$1," ")</f>
        <v xml:space="preserve"> </v>
      </c>
      <c r="O50" s="8" t="str">
        <f>IF(OR('Benchmark Analysis'!$H46=O$1,'Benchmark Analysis'!$H46+'Benchmark Analysis'!$C46=O$1,'Benchmark Analysis'!$C46*2+'Benchmark Analysis'!$H46=O$1,'Benchmark Analysis'!$C46*3+'Benchmark Analysis'!$H46=O$1,'Benchmark Analysis'!$C46*4+'Benchmark Analysis'!$H46=O$1,'Benchmark Analysis'!$C46*5+'Benchmark Analysis'!$H46=O$1),'Benchmark Analysis'!$L46*(1+'Benchmark Analysis'!$C$110)^'Cash Flow'!O$1," ")</f>
        <v xml:space="preserve"> </v>
      </c>
      <c r="P50" s="8" t="str">
        <f>IF(OR('Benchmark Analysis'!$H46=P$1,'Benchmark Analysis'!$H46+'Benchmark Analysis'!$C46=P$1,'Benchmark Analysis'!$C46*2+'Benchmark Analysis'!$H46=P$1,'Benchmark Analysis'!$C46*3+'Benchmark Analysis'!$H46=P$1,'Benchmark Analysis'!$C46*4+'Benchmark Analysis'!$H46=P$1,'Benchmark Analysis'!$C46*5+'Benchmark Analysis'!$H46=P$1),'Benchmark Analysis'!$L46*(1+'Benchmark Analysis'!$C$110)^'Cash Flow'!P$1," ")</f>
        <v xml:space="preserve"> </v>
      </c>
      <c r="Q50" s="8" t="str">
        <f>IF(OR('Benchmark Analysis'!$H46=Q$1,'Benchmark Analysis'!$H46+'Benchmark Analysis'!$C46=Q$1,'Benchmark Analysis'!$C46*2+'Benchmark Analysis'!$H46=Q$1,'Benchmark Analysis'!$C46*3+'Benchmark Analysis'!$H46=Q$1,'Benchmark Analysis'!$C46*4+'Benchmark Analysis'!$H46=Q$1,'Benchmark Analysis'!$C46*5+'Benchmark Analysis'!$H46=Q$1),'Benchmark Analysis'!$L46*(1+'Benchmark Analysis'!$C$110)^'Cash Flow'!Q$1," ")</f>
        <v xml:space="preserve"> </v>
      </c>
      <c r="R50" s="8" t="str">
        <f>IF(OR('Benchmark Analysis'!$H46=R$1,'Benchmark Analysis'!$H46+'Benchmark Analysis'!$C46=R$1,'Benchmark Analysis'!$C46*2+'Benchmark Analysis'!$H46=R$1,'Benchmark Analysis'!$C46*3+'Benchmark Analysis'!$H46=R$1,'Benchmark Analysis'!$C46*4+'Benchmark Analysis'!$H46=R$1,'Benchmark Analysis'!$C46*5+'Benchmark Analysis'!$H46=R$1),'Benchmark Analysis'!$L46*(1+'Benchmark Analysis'!$C$110)^'Cash Flow'!R$1," ")</f>
        <v xml:space="preserve"> </v>
      </c>
      <c r="S50" s="8" t="str">
        <f>IF(OR('Benchmark Analysis'!$H46=S$1,'Benchmark Analysis'!$H46+'Benchmark Analysis'!$C46=S$1,'Benchmark Analysis'!$C46*2+'Benchmark Analysis'!$H46=S$1,'Benchmark Analysis'!$C46*3+'Benchmark Analysis'!$H46=S$1,'Benchmark Analysis'!$C46*4+'Benchmark Analysis'!$H46=S$1,'Benchmark Analysis'!$C46*5+'Benchmark Analysis'!$H46=S$1),'Benchmark Analysis'!$L46*(1+'Benchmark Analysis'!$C$110)^'Cash Flow'!S$1," ")</f>
        <v xml:space="preserve"> </v>
      </c>
      <c r="T50" s="8" t="str">
        <f>IF(OR('Benchmark Analysis'!$H46=T$1,'Benchmark Analysis'!$H46+'Benchmark Analysis'!$C46=T$1,'Benchmark Analysis'!$C46*2+'Benchmark Analysis'!$H46=T$1,'Benchmark Analysis'!$C46*3+'Benchmark Analysis'!$H46=T$1,'Benchmark Analysis'!$C46*4+'Benchmark Analysis'!$H46=T$1,'Benchmark Analysis'!$C46*5+'Benchmark Analysis'!$H46=T$1),'Benchmark Analysis'!$L46*(1+'Benchmark Analysis'!$C$110)^'Cash Flow'!T$1," ")</f>
        <v xml:space="preserve"> </v>
      </c>
      <c r="U50" s="8" t="str">
        <f>IF(OR('Benchmark Analysis'!$H46=U$1,'Benchmark Analysis'!$H46+'Benchmark Analysis'!$C46=U$1,'Benchmark Analysis'!$C46*2+'Benchmark Analysis'!$H46=U$1,'Benchmark Analysis'!$C46*3+'Benchmark Analysis'!$H46=U$1,'Benchmark Analysis'!$C46*4+'Benchmark Analysis'!$H46=U$1,'Benchmark Analysis'!$C46*5+'Benchmark Analysis'!$H46=U$1),'Benchmark Analysis'!$L46*(1+'Benchmark Analysis'!$C$110)^'Cash Flow'!U$1," ")</f>
        <v xml:space="preserve"> </v>
      </c>
      <c r="V50" s="8" t="str">
        <f>IF(OR('Benchmark Analysis'!$H46=V$1,'Benchmark Analysis'!$H46+'Benchmark Analysis'!$C46=V$1,'Benchmark Analysis'!$C46*2+'Benchmark Analysis'!$H46=V$1,'Benchmark Analysis'!$C46*3+'Benchmark Analysis'!$H46=V$1,'Benchmark Analysis'!$C46*4+'Benchmark Analysis'!$H46=V$1,'Benchmark Analysis'!$C46*5+'Benchmark Analysis'!$H46=V$1),'Benchmark Analysis'!$L46*(1+'Benchmark Analysis'!$C$110)^'Cash Flow'!V$1," ")</f>
        <v xml:space="preserve"> </v>
      </c>
      <c r="W50" s="8" t="str">
        <f>IF(OR('Benchmark Analysis'!$H46=W$1,'Benchmark Analysis'!$H46+'Benchmark Analysis'!$C46=W$1,'Benchmark Analysis'!$C46*2+'Benchmark Analysis'!$H46=W$1,'Benchmark Analysis'!$C46*3+'Benchmark Analysis'!$H46=W$1,'Benchmark Analysis'!$C46*4+'Benchmark Analysis'!$H46=W$1,'Benchmark Analysis'!$C46*5+'Benchmark Analysis'!$H46=W$1),'Benchmark Analysis'!$L46*(1+'Benchmark Analysis'!$C$110)^'Cash Flow'!W$1," ")</f>
        <v xml:space="preserve"> </v>
      </c>
      <c r="X50" s="8" t="str">
        <f>IF(OR('Benchmark Analysis'!$H46=X$1,'Benchmark Analysis'!$H46+'Benchmark Analysis'!$C46=X$1,'Benchmark Analysis'!$C46*2+'Benchmark Analysis'!$H46=X$1,'Benchmark Analysis'!$C46*3+'Benchmark Analysis'!$H46=X$1,'Benchmark Analysis'!$C46*4+'Benchmark Analysis'!$H46=X$1,'Benchmark Analysis'!$C46*5+'Benchmark Analysis'!$H46=X$1),'Benchmark Analysis'!$L46*(1+'Benchmark Analysis'!$C$110)^'Cash Flow'!X$1," ")</f>
        <v xml:space="preserve"> </v>
      </c>
      <c r="Y50" s="8" t="str">
        <f>IF(OR('Benchmark Analysis'!$H46=Y$1,'Benchmark Analysis'!$H46+'Benchmark Analysis'!$C46=Y$1,'Benchmark Analysis'!$C46*2+'Benchmark Analysis'!$H46=Y$1,'Benchmark Analysis'!$C46*3+'Benchmark Analysis'!$H46=Y$1,'Benchmark Analysis'!$C46*4+'Benchmark Analysis'!$H46=Y$1,'Benchmark Analysis'!$C46*5+'Benchmark Analysis'!$H46=Y$1),'Benchmark Analysis'!$L46*(1+'Benchmark Analysis'!$C$110)^'Cash Flow'!Y$1," ")</f>
        <v xml:space="preserve"> </v>
      </c>
      <c r="Z50" s="8" t="str">
        <f>IF(OR('Benchmark Analysis'!$H46=Z$1,'Benchmark Analysis'!$H46+'Benchmark Analysis'!$C46=Z$1,'Benchmark Analysis'!$C46*2+'Benchmark Analysis'!$H46=Z$1,'Benchmark Analysis'!$C46*3+'Benchmark Analysis'!$H46=Z$1,'Benchmark Analysis'!$C46*4+'Benchmark Analysis'!$H46=Z$1,'Benchmark Analysis'!$C46*5+'Benchmark Analysis'!$H46=Z$1),'Benchmark Analysis'!$L46*(1+'Benchmark Analysis'!$C$110)^'Cash Flow'!Z$1," ")</f>
        <v xml:space="preserve"> </v>
      </c>
      <c r="AA50" s="8" t="str">
        <f>IF(OR('Benchmark Analysis'!$H46=AA$1,'Benchmark Analysis'!$H46+'Benchmark Analysis'!$C46=AA$1,'Benchmark Analysis'!$C46*2+'Benchmark Analysis'!$H46=AA$1,'Benchmark Analysis'!$C46*3+'Benchmark Analysis'!$H46=AA$1,'Benchmark Analysis'!$C46*4+'Benchmark Analysis'!$H46=AA$1,'Benchmark Analysis'!$C46*5+'Benchmark Analysis'!$H46=AA$1),'Benchmark Analysis'!$L46*(1+'Benchmark Analysis'!$C$110)^'Cash Flow'!AA$1," ")</f>
        <v xml:space="preserve"> </v>
      </c>
      <c r="AB50" s="8">
        <f>IF(OR('Benchmark Analysis'!$H46=AB$1,'Benchmark Analysis'!$H46+'Benchmark Analysis'!$C46=AB$1,'Benchmark Analysis'!$C46*2+'Benchmark Analysis'!$H46=AB$1,'Benchmark Analysis'!$C46*3+'Benchmark Analysis'!$H46=AB$1,'Benchmark Analysis'!$C46*4+'Benchmark Analysis'!$H46=AB$1,'Benchmark Analysis'!$C46*5+'Benchmark Analysis'!$H46=AB$1),'Benchmark Analysis'!$L46*(1+'Benchmark Analysis'!$C$110)^'Cash Flow'!AB$1," ")</f>
        <v>8203.0299723236476</v>
      </c>
      <c r="AC50" s="8" t="str">
        <f>IF(OR('Benchmark Analysis'!$H46=AC$1,'Benchmark Analysis'!$H46+'Benchmark Analysis'!$C46=AC$1,'Benchmark Analysis'!$C46*2+'Benchmark Analysis'!$H46=AC$1,'Benchmark Analysis'!$C46*3+'Benchmark Analysis'!$H46=AC$1,'Benchmark Analysis'!$C46*4+'Benchmark Analysis'!$H46=AC$1,'Benchmark Analysis'!$C46*5+'Benchmark Analysis'!$H46=AC$1),'Benchmark Analysis'!$L46*(1+'Benchmark Analysis'!$C$110)^'Cash Flow'!AC$1," ")</f>
        <v xml:space="preserve"> </v>
      </c>
      <c r="AD50" s="8" t="str">
        <f>IF(OR('Benchmark Analysis'!$H46=AD$1,'Benchmark Analysis'!$H46+'Benchmark Analysis'!$C46=AD$1,'Benchmark Analysis'!$C46*2+'Benchmark Analysis'!$H46=AD$1,'Benchmark Analysis'!$C46*3+'Benchmark Analysis'!$H46=AD$1,'Benchmark Analysis'!$C46*4+'Benchmark Analysis'!$H46=AD$1,'Benchmark Analysis'!$C46*5+'Benchmark Analysis'!$H46=AD$1),'Benchmark Analysis'!$L46*(1+'Benchmark Analysis'!$C$110)^'Cash Flow'!AD$1," ")</f>
        <v xml:space="preserve"> </v>
      </c>
      <c r="AE50" s="8" t="str">
        <f>IF(OR('Benchmark Analysis'!$H46=AE$1,'Benchmark Analysis'!$H46+'Benchmark Analysis'!$C46=AE$1,'Benchmark Analysis'!$C46*2+'Benchmark Analysis'!$H46=AE$1,'Benchmark Analysis'!$C46*3+'Benchmark Analysis'!$H46=AE$1,'Benchmark Analysis'!$C46*4+'Benchmark Analysis'!$H46=AE$1,'Benchmark Analysis'!$C46*5+'Benchmark Analysis'!$H46=AE$1),'Benchmark Analysis'!$L46*(1+'Benchmark Analysis'!$C$110)^'Cash Flow'!AE$1," ")</f>
        <v xml:space="preserve"> </v>
      </c>
      <c r="AF50" s="8" t="str">
        <f>IF(OR('Benchmark Analysis'!$H46=AF$1,'Benchmark Analysis'!$H46+'Benchmark Analysis'!$C46=AF$1,'Benchmark Analysis'!$C46*2+'Benchmark Analysis'!$H46=AF$1,'Benchmark Analysis'!$C46*3+'Benchmark Analysis'!$H46=AF$1,'Benchmark Analysis'!$C46*4+'Benchmark Analysis'!$H46=AF$1,'Benchmark Analysis'!$C46*5+'Benchmark Analysis'!$H46=AF$1),'Benchmark Analysis'!$L46*(1+'Benchmark Analysis'!$C$110)^'Cash Flow'!AF$1," ")</f>
        <v xml:space="preserve"> </v>
      </c>
      <c r="AG50" s="8" t="str">
        <f>IF(OR('Benchmark Analysis'!$H46=AG$1,'Benchmark Analysis'!$H46+'Benchmark Analysis'!$C46=AG$1,'Benchmark Analysis'!$C46*2+'Benchmark Analysis'!$H46=AG$1,'Benchmark Analysis'!$C46*3+'Benchmark Analysis'!$H46=AG$1,'Benchmark Analysis'!$C46*4+'Benchmark Analysis'!$H46=AG$1,'Benchmark Analysis'!$C46*5+'Benchmark Analysis'!$H46=AG$1),'Benchmark Analysis'!$L46*(1+'Benchmark Analysis'!$C$110)^'Cash Flow'!AG$1," ")</f>
        <v xml:space="preserve"> </v>
      </c>
    </row>
    <row r="51" spans="1:33" x14ac:dyDescent="0.2">
      <c r="A51" s="80" t="str">
        <f>'Benchmark Analysis'!A47</f>
        <v>10J</v>
      </c>
      <c r="B51" s="66" t="str">
        <f>'Benchmark Analysis'!B47</f>
        <v>Floor finishes - totem room</v>
      </c>
      <c r="C51" s="7"/>
      <c r="D51" s="8" t="str">
        <f>IF(OR('Benchmark Analysis'!$H47=D$1,'Benchmark Analysis'!$H47+'Benchmark Analysis'!$C47=D$1,'Benchmark Analysis'!$C47*2+'Benchmark Analysis'!$H47=D$1,'Benchmark Analysis'!$C47*3+'Benchmark Analysis'!$H47=D$1,'Benchmark Analysis'!$C47*4+'Benchmark Analysis'!$H47=D$1,'Benchmark Analysis'!$C47*5+'Benchmark Analysis'!$H47=D$1),'Benchmark Analysis'!$L47*(1+'Benchmark Analysis'!$C$110)^'Cash Flow'!D$1," ")</f>
        <v xml:space="preserve"> </v>
      </c>
      <c r="E51" s="8" t="str">
        <f>IF(OR('Benchmark Analysis'!$H47=E$1,'Benchmark Analysis'!$H47+'Benchmark Analysis'!$C47=E$1,'Benchmark Analysis'!$C47*2+'Benchmark Analysis'!$H47=E$1,'Benchmark Analysis'!$C47*3+'Benchmark Analysis'!$H47=E$1,'Benchmark Analysis'!$C47*4+'Benchmark Analysis'!$H47=E$1,'Benchmark Analysis'!$C47*5+'Benchmark Analysis'!$H47=E$1),'Benchmark Analysis'!$L47*(1+'Benchmark Analysis'!$C$110)^'Cash Flow'!E$1," ")</f>
        <v xml:space="preserve"> </v>
      </c>
      <c r="F51" s="8" t="str">
        <f>IF(OR('Benchmark Analysis'!$H47=F$1,'Benchmark Analysis'!$H47+'Benchmark Analysis'!$C47=F$1,'Benchmark Analysis'!$C47*2+'Benchmark Analysis'!$H47=F$1,'Benchmark Analysis'!$C47*3+'Benchmark Analysis'!$H47=F$1,'Benchmark Analysis'!$C47*4+'Benchmark Analysis'!$H47=F$1,'Benchmark Analysis'!$C47*5+'Benchmark Analysis'!$H47=F$1),'Benchmark Analysis'!$L47*(1+'Benchmark Analysis'!$C$110)^'Cash Flow'!F$1," ")</f>
        <v xml:space="preserve"> </v>
      </c>
      <c r="G51" s="8" t="str">
        <f>IF(OR('Benchmark Analysis'!$H47=G$1,'Benchmark Analysis'!$H47+'Benchmark Analysis'!$C47=G$1,'Benchmark Analysis'!$C47*2+'Benchmark Analysis'!$H47=G$1,'Benchmark Analysis'!$C47*3+'Benchmark Analysis'!$H47=G$1,'Benchmark Analysis'!$C47*4+'Benchmark Analysis'!$H47=G$1,'Benchmark Analysis'!$C47*5+'Benchmark Analysis'!$H47=G$1),'Benchmark Analysis'!$L47*(1+'Benchmark Analysis'!$C$110)^'Cash Flow'!G$1," ")</f>
        <v xml:space="preserve"> </v>
      </c>
      <c r="H51" s="8" t="str">
        <f>IF(OR('Benchmark Analysis'!$H47=H$1,'Benchmark Analysis'!$H47+'Benchmark Analysis'!$C47=H$1,'Benchmark Analysis'!$C47*2+'Benchmark Analysis'!$H47=H$1,'Benchmark Analysis'!$C47*3+'Benchmark Analysis'!$H47=H$1,'Benchmark Analysis'!$C47*4+'Benchmark Analysis'!$H47=H$1,'Benchmark Analysis'!$C47*5+'Benchmark Analysis'!$H47=H$1),'Benchmark Analysis'!$L47*(1+'Benchmark Analysis'!$C$110)^'Cash Flow'!H$1," ")</f>
        <v xml:space="preserve"> </v>
      </c>
      <c r="I51" s="8" t="str">
        <f>IF(OR('Benchmark Analysis'!$H47=I$1,'Benchmark Analysis'!$H47+'Benchmark Analysis'!$C47=I$1,'Benchmark Analysis'!$C47*2+'Benchmark Analysis'!$H47=I$1,'Benchmark Analysis'!$C47*3+'Benchmark Analysis'!$H47=I$1,'Benchmark Analysis'!$C47*4+'Benchmark Analysis'!$H47=I$1,'Benchmark Analysis'!$C47*5+'Benchmark Analysis'!$H47=I$1),'Benchmark Analysis'!$L47*(1+'Benchmark Analysis'!$C$110)^'Cash Flow'!I$1," ")</f>
        <v xml:space="preserve"> </v>
      </c>
      <c r="J51" s="8" t="str">
        <f>IF(OR('Benchmark Analysis'!$H47=J$1,'Benchmark Analysis'!$H47+'Benchmark Analysis'!$C47=J$1,'Benchmark Analysis'!$C47*2+'Benchmark Analysis'!$H47=J$1,'Benchmark Analysis'!$C47*3+'Benchmark Analysis'!$H47=J$1,'Benchmark Analysis'!$C47*4+'Benchmark Analysis'!$H47=J$1,'Benchmark Analysis'!$C47*5+'Benchmark Analysis'!$H47=J$1),'Benchmark Analysis'!$L47*(1+'Benchmark Analysis'!$C$110)^'Cash Flow'!J$1," ")</f>
        <v xml:space="preserve"> </v>
      </c>
      <c r="K51" s="8">
        <f>IF(OR('Benchmark Analysis'!$H47=K$1,'Benchmark Analysis'!$H47+'Benchmark Analysis'!$C47=K$1,'Benchmark Analysis'!$C47*2+'Benchmark Analysis'!$H47=K$1,'Benchmark Analysis'!$C47*3+'Benchmark Analysis'!$H47=K$1,'Benchmark Analysis'!$C47*4+'Benchmark Analysis'!$H47=K$1,'Benchmark Analysis'!$C47*5+'Benchmark Analysis'!$H47=K$1),'Benchmark Analysis'!$L47*(1+'Benchmark Analysis'!$C$110)^'Cash Flow'!K$1," ")</f>
        <v>1288.8253191024921</v>
      </c>
      <c r="L51" s="8" t="str">
        <f>IF(OR('Benchmark Analysis'!$H47=L$1,'Benchmark Analysis'!$H47+'Benchmark Analysis'!$C47=L$1,'Benchmark Analysis'!$C47*2+'Benchmark Analysis'!$H47=L$1,'Benchmark Analysis'!$C47*3+'Benchmark Analysis'!$H47=L$1,'Benchmark Analysis'!$C47*4+'Benchmark Analysis'!$H47=L$1,'Benchmark Analysis'!$C47*5+'Benchmark Analysis'!$H47=L$1),'Benchmark Analysis'!$L47*(1+'Benchmark Analysis'!$C$110)^'Cash Flow'!L$1," ")</f>
        <v xml:space="preserve"> </v>
      </c>
      <c r="M51" s="8" t="str">
        <f>IF(OR('Benchmark Analysis'!$H47=M$1,'Benchmark Analysis'!$H47+'Benchmark Analysis'!$C47=M$1,'Benchmark Analysis'!$C47*2+'Benchmark Analysis'!$H47=M$1,'Benchmark Analysis'!$C47*3+'Benchmark Analysis'!$H47=M$1,'Benchmark Analysis'!$C47*4+'Benchmark Analysis'!$H47=M$1,'Benchmark Analysis'!$C47*5+'Benchmark Analysis'!$H47=M$1),'Benchmark Analysis'!$L47*(1+'Benchmark Analysis'!$C$110)^'Cash Flow'!M$1," ")</f>
        <v xml:space="preserve"> </v>
      </c>
      <c r="N51" s="8" t="str">
        <f>IF(OR('Benchmark Analysis'!$H47=N$1,'Benchmark Analysis'!$H47+'Benchmark Analysis'!$C47=N$1,'Benchmark Analysis'!$C47*2+'Benchmark Analysis'!$H47=N$1,'Benchmark Analysis'!$C47*3+'Benchmark Analysis'!$H47=N$1,'Benchmark Analysis'!$C47*4+'Benchmark Analysis'!$H47=N$1,'Benchmark Analysis'!$C47*5+'Benchmark Analysis'!$H47=N$1),'Benchmark Analysis'!$L47*(1+'Benchmark Analysis'!$C$110)^'Cash Flow'!N$1," ")</f>
        <v xml:space="preserve"> </v>
      </c>
      <c r="O51" s="8" t="str">
        <f>IF(OR('Benchmark Analysis'!$H47=O$1,'Benchmark Analysis'!$H47+'Benchmark Analysis'!$C47=O$1,'Benchmark Analysis'!$C47*2+'Benchmark Analysis'!$H47=O$1,'Benchmark Analysis'!$C47*3+'Benchmark Analysis'!$H47=O$1,'Benchmark Analysis'!$C47*4+'Benchmark Analysis'!$H47=O$1,'Benchmark Analysis'!$C47*5+'Benchmark Analysis'!$H47=O$1),'Benchmark Analysis'!$L47*(1+'Benchmark Analysis'!$C$110)^'Cash Flow'!O$1," ")</f>
        <v xml:space="preserve"> </v>
      </c>
      <c r="P51" s="8" t="str">
        <f>IF(OR('Benchmark Analysis'!$H47=P$1,'Benchmark Analysis'!$H47+'Benchmark Analysis'!$C47=P$1,'Benchmark Analysis'!$C47*2+'Benchmark Analysis'!$H47=P$1,'Benchmark Analysis'!$C47*3+'Benchmark Analysis'!$H47=P$1,'Benchmark Analysis'!$C47*4+'Benchmark Analysis'!$H47=P$1,'Benchmark Analysis'!$C47*5+'Benchmark Analysis'!$H47=P$1),'Benchmark Analysis'!$L47*(1+'Benchmark Analysis'!$C$110)^'Cash Flow'!P$1," ")</f>
        <v xml:space="preserve"> </v>
      </c>
      <c r="Q51" s="8" t="str">
        <f>IF(OR('Benchmark Analysis'!$H47=Q$1,'Benchmark Analysis'!$H47+'Benchmark Analysis'!$C47=Q$1,'Benchmark Analysis'!$C47*2+'Benchmark Analysis'!$H47=Q$1,'Benchmark Analysis'!$C47*3+'Benchmark Analysis'!$H47=Q$1,'Benchmark Analysis'!$C47*4+'Benchmark Analysis'!$H47=Q$1,'Benchmark Analysis'!$C47*5+'Benchmark Analysis'!$H47=Q$1),'Benchmark Analysis'!$L47*(1+'Benchmark Analysis'!$C$110)^'Cash Flow'!Q$1," ")</f>
        <v xml:space="preserve"> </v>
      </c>
      <c r="R51" s="8" t="str">
        <f>IF(OR('Benchmark Analysis'!$H47=R$1,'Benchmark Analysis'!$H47+'Benchmark Analysis'!$C47=R$1,'Benchmark Analysis'!$C47*2+'Benchmark Analysis'!$H47=R$1,'Benchmark Analysis'!$C47*3+'Benchmark Analysis'!$H47=R$1,'Benchmark Analysis'!$C47*4+'Benchmark Analysis'!$H47=R$1,'Benchmark Analysis'!$C47*5+'Benchmark Analysis'!$H47=R$1),'Benchmark Analysis'!$L47*(1+'Benchmark Analysis'!$C$110)^'Cash Flow'!R$1," ")</f>
        <v xml:space="preserve"> </v>
      </c>
      <c r="S51" s="8" t="str">
        <f>IF(OR('Benchmark Analysis'!$H47=S$1,'Benchmark Analysis'!$H47+'Benchmark Analysis'!$C47=S$1,'Benchmark Analysis'!$C47*2+'Benchmark Analysis'!$H47=S$1,'Benchmark Analysis'!$C47*3+'Benchmark Analysis'!$H47=S$1,'Benchmark Analysis'!$C47*4+'Benchmark Analysis'!$H47=S$1,'Benchmark Analysis'!$C47*5+'Benchmark Analysis'!$H47=S$1),'Benchmark Analysis'!$L47*(1+'Benchmark Analysis'!$C$110)^'Cash Flow'!S$1," ")</f>
        <v xml:space="preserve"> </v>
      </c>
      <c r="T51" s="8" t="str">
        <f>IF(OR('Benchmark Analysis'!$H47=T$1,'Benchmark Analysis'!$H47+'Benchmark Analysis'!$C47=T$1,'Benchmark Analysis'!$C47*2+'Benchmark Analysis'!$H47=T$1,'Benchmark Analysis'!$C47*3+'Benchmark Analysis'!$H47=T$1,'Benchmark Analysis'!$C47*4+'Benchmark Analysis'!$H47=T$1,'Benchmark Analysis'!$C47*5+'Benchmark Analysis'!$H47=T$1),'Benchmark Analysis'!$L47*(1+'Benchmark Analysis'!$C$110)^'Cash Flow'!T$1," ")</f>
        <v xml:space="preserve"> </v>
      </c>
      <c r="U51" s="8" t="str">
        <f>IF(OR('Benchmark Analysis'!$H47=U$1,'Benchmark Analysis'!$H47+'Benchmark Analysis'!$C47=U$1,'Benchmark Analysis'!$C47*2+'Benchmark Analysis'!$H47=U$1,'Benchmark Analysis'!$C47*3+'Benchmark Analysis'!$H47=U$1,'Benchmark Analysis'!$C47*4+'Benchmark Analysis'!$H47=U$1,'Benchmark Analysis'!$C47*5+'Benchmark Analysis'!$H47=U$1),'Benchmark Analysis'!$L47*(1+'Benchmark Analysis'!$C$110)^'Cash Flow'!U$1," ")</f>
        <v xml:space="preserve"> </v>
      </c>
      <c r="V51" s="8" t="str">
        <f>IF(OR('Benchmark Analysis'!$H47=V$1,'Benchmark Analysis'!$H47+'Benchmark Analysis'!$C47=V$1,'Benchmark Analysis'!$C47*2+'Benchmark Analysis'!$H47=V$1,'Benchmark Analysis'!$C47*3+'Benchmark Analysis'!$H47=V$1,'Benchmark Analysis'!$C47*4+'Benchmark Analysis'!$H47=V$1,'Benchmark Analysis'!$C47*5+'Benchmark Analysis'!$H47=V$1),'Benchmark Analysis'!$L47*(1+'Benchmark Analysis'!$C$110)^'Cash Flow'!V$1," ")</f>
        <v xml:space="preserve"> </v>
      </c>
      <c r="W51" s="8" t="str">
        <f>IF(OR('Benchmark Analysis'!$H47=W$1,'Benchmark Analysis'!$H47+'Benchmark Analysis'!$C47=W$1,'Benchmark Analysis'!$C47*2+'Benchmark Analysis'!$H47=W$1,'Benchmark Analysis'!$C47*3+'Benchmark Analysis'!$H47=W$1,'Benchmark Analysis'!$C47*4+'Benchmark Analysis'!$H47=W$1,'Benchmark Analysis'!$C47*5+'Benchmark Analysis'!$H47=W$1),'Benchmark Analysis'!$L47*(1+'Benchmark Analysis'!$C$110)^'Cash Flow'!W$1," ")</f>
        <v xml:space="preserve"> </v>
      </c>
      <c r="X51" s="8" t="str">
        <f>IF(OR('Benchmark Analysis'!$H47=X$1,'Benchmark Analysis'!$H47+'Benchmark Analysis'!$C47=X$1,'Benchmark Analysis'!$C47*2+'Benchmark Analysis'!$H47=X$1,'Benchmark Analysis'!$C47*3+'Benchmark Analysis'!$H47=X$1,'Benchmark Analysis'!$C47*4+'Benchmark Analysis'!$H47=X$1,'Benchmark Analysis'!$C47*5+'Benchmark Analysis'!$H47=X$1),'Benchmark Analysis'!$L47*(1+'Benchmark Analysis'!$C$110)^'Cash Flow'!X$1," ")</f>
        <v xml:space="preserve"> </v>
      </c>
      <c r="Y51" s="8" t="str">
        <f>IF(OR('Benchmark Analysis'!$H47=Y$1,'Benchmark Analysis'!$H47+'Benchmark Analysis'!$C47=Y$1,'Benchmark Analysis'!$C47*2+'Benchmark Analysis'!$H47=Y$1,'Benchmark Analysis'!$C47*3+'Benchmark Analysis'!$H47=Y$1,'Benchmark Analysis'!$C47*4+'Benchmark Analysis'!$H47=Y$1,'Benchmark Analysis'!$C47*5+'Benchmark Analysis'!$H47=Y$1),'Benchmark Analysis'!$L47*(1+'Benchmark Analysis'!$C$110)^'Cash Flow'!Y$1," ")</f>
        <v xml:space="preserve"> </v>
      </c>
      <c r="Z51" s="8" t="str">
        <f>IF(OR('Benchmark Analysis'!$H47=Z$1,'Benchmark Analysis'!$H47+'Benchmark Analysis'!$C47=Z$1,'Benchmark Analysis'!$C47*2+'Benchmark Analysis'!$H47=Z$1,'Benchmark Analysis'!$C47*3+'Benchmark Analysis'!$H47=Z$1,'Benchmark Analysis'!$C47*4+'Benchmark Analysis'!$H47=Z$1,'Benchmark Analysis'!$C47*5+'Benchmark Analysis'!$H47=Z$1),'Benchmark Analysis'!$L47*(1+'Benchmark Analysis'!$C$110)^'Cash Flow'!Z$1," ")</f>
        <v xml:space="preserve"> </v>
      </c>
      <c r="AA51" s="8" t="str">
        <f>IF(OR('Benchmark Analysis'!$H47=AA$1,'Benchmark Analysis'!$H47+'Benchmark Analysis'!$C47=AA$1,'Benchmark Analysis'!$C47*2+'Benchmark Analysis'!$H47=AA$1,'Benchmark Analysis'!$C47*3+'Benchmark Analysis'!$H47=AA$1,'Benchmark Analysis'!$C47*4+'Benchmark Analysis'!$H47=AA$1,'Benchmark Analysis'!$C47*5+'Benchmark Analysis'!$H47=AA$1),'Benchmark Analysis'!$L47*(1+'Benchmark Analysis'!$C$110)^'Cash Flow'!AA$1," ")</f>
        <v xml:space="preserve"> </v>
      </c>
      <c r="AB51" s="8" t="str">
        <f>IF(OR('Benchmark Analysis'!$H47=AB$1,'Benchmark Analysis'!$H47+'Benchmark Analysis'!$C47=AB$1,'Benchmark Analysis'!$C47*2+'Benchmark Analysis'!$H47=AB$1,'Benchmark Analysis'!$C47*3+'Benchmark Analysis'!$H47=AB$1,'Benchmark Analysis'!$C47*4+'Benchmark Analysis'!$H47=AB$1,'Benchmark Analysis'!$C47*5+'Benchmark Analysis'!$H47=AB$1),'Benchmark Analysis'!$L47*(1+'Benchmark Analysis'!$C$110)^'Cash Flow'!AB$1," ")</f>
        <v xml:space="preserve"> </v>
      </c>
      <c r="AC51" s="8" t="str">
        <f>IF(OR('Benchmark Analysis'!$H47=AC$1,'Benchmark Analysis'!$H47+'Benchmark Analysis'!$C47=AC$1,'Benchmark Analysis'!$C47*2+'Benchmark Analysis'!$H47=AC$1,'Benchmark Analysis'!$C47*3+'Benchmark Analysis'!$H47=AC$1,'Benchmark Analysis'!$C47*4+'Benchmark Analysis'!$H47=AC$1,'Benchmark Analysis'!$C47*5+'Benchmark Analysis'!$H47=AC$1),'Benchmark Analysis'!$L47*(1+'Benchmark Analysis'!$C$110)^'Cash Flow'!AC$1," ")</f>
        <v xml:space="preserve"> </v>
      </c>
      <c r="AD51" s="8" t="str">
        <f>IF(OR('Benchmark Analysis'!$H47=AD$1,'Benchmark Analysis'!$H47+'Benchmark Analysis'!$C47=AD$1,'Benchmark Analysis'!$C47*2+'Benchmark Analysis'!$H47=AD$1,'Benchmark Analysis'!$C47*3+'Benchmark Analysis'!$H47=AD$1,'Benchmark Analysis'!$C47*4+'Benchmark Analysis'!$H47=AD$1,'Benchmark Analysis'!$C47*5+'Benchmark Analysis'!$H47=AD$1),'Benchmark Analysis'!$L47*(1+'Benchmark Analysis'!$C$110)^'Cash Flow'!AD$1," ")</f>
        <v xml:space="preserve"> </v>
      </c>
      <c r="AE51" s="8">
        <f>IF(OR('Benchmark Analysis'!$H47=AE$1,'Benchmark Analysis'!$H47+'Benchmark Analysis'!$C47=AE$1,'Benchmark Analysis'!$C47*2+'Benchmark Analysis'!$H47=AE$1,'Benchmark Analysis'!$C47*3+'Benchmark Analysis'!$H47=AE$1,'Benchmark Analysis'!$C47*4+'Benchmark Analysis'!$H47=AE$1,'Benchmark Analysis'!$C47*5+'Benchmark Analysis'!$H47=AE$1),'Benchmark Analysis'!$L47*(1+'Benchmark Analysis'!$C$110)^'Cash Flow'!AE$1," ")</f>
        <v>1915.1266267913197</v>
      </c>
      <c r="AF51" s="8" t="str">
        <f>IF(OR('Benchmark Analysis'!$H47=AF$1,'Benchmark Analysis'!$H47+'Benchmark Analysis'!$C47=AF$1,'Benchmark Analysis'!$C47*2+'Benchmark Analysis'!$H47=AF$1,'Benchmark Analysis'!$C47*3+'Benchmark Analysis'!$H47=AF$1,'Benchmark Analysis'!$C47*4+'Benchmark Analysis'!$H47=AF$1,'Benchmark Analysis'!$C47*5+'Benchmark Analysis'!$H47=AF$1),'Benchmark Analysis'!$L47*(1+'Benchmark Analysis'!$C$110)^'Cash Flow'!AF$1," ")</f>
        <v xml:space="preserve"> </v>
      </c>
      <c r="AG51" s="8" t="str">
        <f>IF(OR('Benchmark Analysis'!$H47=AG$1,'Benchmark Analysis'!$H47+'Benchmark Analysis'!$C47=AG$1,'Benchmark Analysis'!$C47*2+'Benchmark Analysis'!$H47=AG$1,'Benchmark Analysis'!$C47*3+'Benchmark Analysis'!$H47=AG$1,'Benchmark Analysis'!$C47*4+'Benchmark Analysis'!$H47=AG$1,'Benchmark Analysis'!$C47*5+'Benchmark Analysis'!$H47=AG$1),'Benchmark Analysis'!$L47*(1+'Benchmark Analysis'!$C$110)^'Cash Flow'!AG$1," ")</f>
        <v xml:space="preserve"> </v>
      </c>
    </row>
    <row r="52" spans="1:33" x14ac:dyDescent="0.2">
      <c r="A52" s="80" t="str">
        <f>'Benchmark Analysis'!A48</f>
        <v>10K</v>
      </c>
      <c r="B52" s="66" t="str">
        <f>'Benchmark Analysis'!B48</f>
        <v>Floor finishes - lobbies - wooden floor - sand and stain</v>
      </c>
      <c r="C52" s="7"/>
      <c r="D52" s="8" t="str">
        <f>IF(OR('Benchmark Analysis'!$H48=D$1,'Benchmark Analysis'!$H48+'Benchmark Analysis'!$C48=D$1,'Benchmark Analysis'!$C48*2+'Benchmark Analysis'!$H48=D$1,'Benchmark Analysis'!$C48*3+'Benchmark Analysis'!$H48=D$1,'Benchmark Analysis'!$C48*4+'Benchmark Analysis'!$H48=D$1,'Benchmark Analysis'!$C48*5+'Benchmark Analysis'!$H48=D$1),'Benchmark Analysis'!$L48*(1+'Benchmark Analysis'!$C$110)^'Cash Flow'!D$1," ")</f>
        <v xml:space="preserve"> </v>
      </c>
      <c r="E52" s="8" t="str">
        <f>IF(OR('Benchmark Analysis'!$H48=E$1,'Benchmark Analysis'!$H48+'Benchmark Analysis'!$C48=E$1,'Benchmark Analysis'!$C48*2+'Benchmark Analysis'!$H48=E$1,'Benchmark Analysis'!$C48*3+'Benchmark Analysis'!$H48=E$1,'Benchmark Analysis'!$C48*4+'Benchmark Analysis'!$H48=E$1,'Benchmark Analysis'!$C48*5+'Benchmark Analysis'!$H48=E$1),'Benchmark Analysis'!$L48*(1+'Benchmark Analysis'!$C$110)^'Cash Flow'!E$1," ")</f>
        <v xml:space="preserve"> </v>
      </c>
      <c r="F52" s="8">
        <f>IF(OR('Benchmark Analysis'!$H48=F$1,'Benchmark Analysis'!$H48+'Benchmark Analysis'!$C48=F$1,'Benchmark Analysis'!$C48*2+'Benchmark Analysis'!$H48=F$1,'Benchmark Analysis'!$C48*3+'Benchmark Analysis'!$H48=F$1,'Benchmark Analysis'!$C48*4+'Benchmark Analysis'!$H48=F$1,'Benchmark Analysis'!$C48*5+'Benchmark Analysis'!$H48=F$1),'Benchmark Analysis'!$L48*(1+'Benchmark Analysis'!$C$110)^'Cash Flow'!F$1," ")</f>
        <v>371.4228</v>
      </c>
      <c r="G52" s="8" t="str">
        <f>IF(OR('Benchmark Analysis'!$H48=G$1,'Benchmark Analysis'!$H48+'Benchmark Analysis'!$C48=G$1,'Benchmark Analysis'!$C48*2+'Benchmark Analysis'!$H48=G$1,'Benchmark Analysis'!$C48*3+'Benchmark Analysis'!$H48=G$1,'Benchmark Analysis'!$C48*4+'Benchmark Analysis'!$H48=G$1,'Benchmark Analysis'!$C48*5+'Benchmark Analysis'!$H48=G$1),'Benchmark Analysis'!$L48*(1+'Benchmark Analysis'!$C$110)^'Cash Flow'!G$1," ")</f>
        <v xml:space="preserve"> </v>
      </c>
      <c r="H52" s="8" t="str">
        <f>IF(OR('Benchmark Analysis'!$H48=H$1,'Benchmark Analysis'!$H48+'Benchmark Analysis'!$C48=H$1,'Benchmark Analysis'!$C48*2+'Benchmark Analysis'!$H48=H$1,'Benchmark Analysis'!$C48*3+'Benchmark Analysis'!$H48=H$1,'Benchmark Analysis'!$C48*4+'Benchmark Analysis'!$H48=H$1,'Benchmark Analysis'!$C48*5+'Benchmark Analysis'!$H48=H$1),'Benchmark Analysis'!$L48*(1+'Benchmark Analysis'!$C$110)^'Cash Flow'!H$1," ")</f>
        <v xml:space="preserve"> </v>
      </c>
      <c r="I52" s="8" t="str">
        <f>IF(OR('Benchmark Analysis'!$H48=I$1,'Benchmark Analysis'!$H48+'Benchmark Analysis'!$C48=I$1,'Benchmark Analysis'!$C48*2+'Benchmark Analysis'!$H48=I$1,'Benchmark Analysis'!$C48*3+'Benchmark Analysis'!$H48=I$1,'Benchmark Analysis'!$C48*4+'Benchmark Analysis'!$H48=I$1,'Benchmark Analysis'!$C48*5+'Benchmark Analysis'!$H48=I$1),'Benchmark Analysis'!$L48*(1+'Benchmark Analysis'!$C$110)^'Cash Flow'!I$1," ")</f>
        <v xml:space="preserve"> </v>
      </c>
      <c r="J52" s="8" t="str">
        <f>IF(OR('Benchmark Analysis'!$H48=J$1,'Benchmark Analysis'!$H48+'Benchmark Analysis'!$C48=J$1,'Benchmark Analysis'!$C48*2+'Benchmark Analysis'!$H48=J$1,'Benchmark Analysis'!$C48*3+'Benchmark Analysis'!$H48=J$1,'Benchmark Analysis'!$C48*4+'Benchmark Analysis'!$H48=J$1,'Benchmark Analysis'!$C48*5+'Benchmark Analysis'!$H48=J$1),'Benchmark Analysis'!$L48*(1+'Benchmark Analysis'!$C$110)^'Cash Flow'!J$1," ")</f>
        <v xml:space="preserve"> </v>
      </c>
      <c r="K52" s="8" t="str">
        <f>IF(OR('Benchmark Analysis'!$H48=K$1,'Benchmark Analysis'!$H48+'Benchmark Analysis'!$C48=K$1,'Benchmark Analysis'!$C48*2+'Benchmark Analysis'!$H48=K$1,'Benchmark Analysis'!$C48*3+'Benchmark Analysis'!$H48=K$1,'Benchmark Analysis'!$C48*4+'Benchmark Analysis'!$H48=K$1,'Benchmark Analysis'!$C48*5+'Benchmark Analysis'!$H48=K$1),'Benchmark Analysis'!$L48*(1+'Benchmark Analysis'!$C$110)^'Cash Flow'!K$1," ")</f>
        <v xml:space="preserve"> </v>
      </c>
      <c r="L52" s="8" t="str">
        <f>IF(OR('Benchmark Analysis'!$H48=L$1,'Benchmark Analysis'!$H48+'Benchmark Analysis'!$C48=L$1,'Benchmark Analysis'!$C48*2+'Benchmark Analysis'!$H48=L$1,'Benchmark Analysis'!$C48*3+'Benchmark Analysis'!$H48=L$1,'Benchmark Analysis'!$C48*4+'Benchmark Analysis'!$H48=L$1,'Benchmark Analysis'!$C48*5+'Benchmark Analysis'!$H48=L$1),'Benchmark Analysis'!$L48*(1+'Benchmark Analysis'!$C$110)^'Cash Flow'!L$1," ")</f>
        <v xml:space="preserve"> </v>
      </c>
      <c r="M52" s="8" t="str">
        <f>IF(OR('Benchmark Analysis'!$H48=M$1,'Benchmark Analysis'!$H48+'Benchmark Analysis'!$C48=M$1,'Benchmark Analysis'!$C48*2+'Benchmark Analysis'!$H48=M$1,'Benchmark Analysis'!$C48*3+'Benchmark Analysis'!$H48=M$1,'Benchmark Analysis'!$C48*4+'Benchmark Analysis'!$H48=M$1,'Benchmark Analysis'!$C48*5+'Benchmark Analysis'!$H48=M$1),'Benchmark Analysis'!$L48*(1+'Benchmark Analysis'!$C$110)^'Cash Flow'!M$1," ")</f>
        <v xml:space="preserve"> </v>
      </c>
      <c r="N52" s="8" t="str">
        <f>IF(OR('Benchmark Analysis'!$H48=N$1,'Benchmark Analysis'!$H48+'Benchmark Analysis'!$C48=N$1,'Benchmark Analysis'!$C48*2+'Benchmark Analysis'!$H48=N$1,'Benchmark Analysis'!$C48*3+'Benchmark Analysis'!$H48=N$1,'Benchmark Analysis'!$C48*4+'Benchmark Analysis'!$H48=N$1,'Benchmark Analysis'!$C48*5+'Benchmark Analysis'!$H48=N$1),'Benchmark Analysis'!$L48*(1+'Benchmark Analysis'!$C$110)^'Cash Flow'!N$1," ")</f>
        <v xml:space="preserve"> </v>
      </c>
      <c r="O52" s="8" t="str">
        <f>IF(OR('Benchmark Analysis'!$H48=O$1,'Benchmark Analysis'!$H48+'Benchmark Analysis'!$C48=O$1,'Benchmark Analysis'!$C48*2+'Benchmark Analysis'!$H48=O$1,'Benchmark Analysis'!$C48*3+'Benchmark Analysis'!$H48=O$1,'Benchmark Analysis'!$C48*4+'Benchmark Analysis'!$H48=O$1,'Benchmark Analysis'!$C48*5+'Benchmark Analysis'!$H48=O$1),'Benchmark Analysis'!$L48*(1+'Benchmark Analysis'!$C$110)^'Cash Flow'!O$1," ")</f>
        <v xml:space="preserve"> </v>
      </c>
      <c r="P52" s="8" t="str">
        <f>IF(OR('Benchmark Analysis'!$H48=P$1,'Benchmark Analysis'!$H48+'Benchmark Analysis'!$C48=P$1,'Benchmark Analysis'!$C48*2+'Benchmark Analysis'!$H48=P$1,'Benchmark Analysis'!$C48*3+'Benchmark Analysis'!$H48=P$1,'Benchmark Analysis'!$C48*4+'Benchmark Analysis'!$H48=P$1,'Benchmark Analysis'!$C48*5+'Benchmark Analysis'!$H48=P$1),'Benchmark Analysis'!$L48*(1+'Benchmark Analysis'!$C$110)^'Cash Flow'!P$1," ")</f>
        <v xml:space="preserve"> </v>
      </c>
      <c r="Q52" s="8" t="str">
        <f>IF(OR('Benchmark Analysis'!$H48=Q$1,'Benchmark Analysis'!$H48+'Benchmark Analysis'!$C48=Q$1,'Benchmark Analysis'!$C48*2+'Benchmark Analysis'!$H48=Q$1,'Benchmark Analysis'!$C48*3+'Benchmark Analysis'!$H48=Q$1,'Benchmark Analysis'!$C48*4+'Benchmark Analysis'!$H48=Q$1,'Benchmark Analysis'!$C48*5+'Benchmark Analysis'!$H48=Q$1),'Benchmark Analysis'!$L48*(1+'Benchmark Analysis'!$C$110)^'Cash Flow'!Q$1," ")</f>
        <v xml:space="preserve"> </v>
      </c>
      <c r="R52" s="8" t="str">
        <f>IF(OR('Benchmark Analysis'!$H48=R$1,'Benchmark Analysis'!$H48+'Benchmark Analysis'!$C48=R$1,'Benchmark Analysis'!$C48*2+'Benchmark Analysis'!$H48=R$1,'Benchmark Analysis'!$C48*3+'Benchmark Analysis'!$H48=R$1,'Benchmark Analysis'!$C48*4+'Benchmark Analysis'!$H48=R$1,'Benchmark Analysis'!$C48*5+'Benchmark Analysis'!$H48=R$1),'Benchmark Analysis'!$L48*(1+'Benchmark Analysis'!$C$110)^'Cash Flow'!R$1," ")</f>
        <v xml:space="preserve"> </v>
      </c>
      <c r="S52" s="8" t="str">
        <f>IF(OR('Benchmark Analysis'!$H48=S$1,'Benchmark Analysis'!$H48+'Benchmark Analysis'!$C48=S$1,'Benchmark Analysis'!$C48*2+'Benchmark Analysis'!$H48=S$1,'Benchmark Analysis'!$C48*3+'Benchmark Analysis'!$H48=S$1,'Benchmark Analysis'!$C48*4+'Benchmark Analysis'!$H48=S$1,'Benchmark Analysis'!$C48*5+'Benchmark Analysis'!$H48=S$1),'Benchmark Analysis'!$L48*(1+'Benchmark Analysis'!$C$110)^'Cash Flow'!S$1," ")</f>
        <v xml:space="preserve"> </v>
      </c>
      <c r="T52" s="8" t="str">
        <f>IF(OR('Benchmark Analysis'!$H48=T$1,'Benchmark Analysis'!$H48+'Benchmark Analysis'!$C48=T$1,'Benchmark Analysis'!$C48*2+'Benchmark Analysis'!$H48=T$1,'Benchmark Analysis'!$C48*3+'Benchmark Analysis'!$H48=T$1,'Benchmark Analysis'!$C48*4+'Benchmark Analysis'!$H48=T$1,'Benchmark Analysis'!$C48*5+'Benchmark Analysis'!$H48=T$1),'Benchmark Analysis'!$L48*(1+'Benchmark Analysis'!$C$110)^'Cash Flow'!T$1," ")</f>
        <v xml:space="preserve"> </v>
      </c>
      <c r="U52" s="8" t="str">
        <f>IF(OR('Benchmark Analysis'!$H48=U$1,'Benchmark Analysis'!$H48+'Benchmark Analysis'!$C48=U$1,'Benchmark Analysis'!$C48*2+'Benchmark Analysis'!$H48=U$1,'Benchmark Analysis'!$C48*3+'Benchmark Analysis'!$H48=U$1,'Benchmark Analysis'!$C48*4+'Benchmark Analysis'!$H48=U$1,'Benchmark Analysis'!$C48*5+'Benchmark Analysis'!$H48=U$1),'Benchmark Analysis'!$L48*(1+'Benchmark Analysis'!$C$110)^'Cash Flow'!U$1," ")</f>
        <v xml:space="preserve"> </v>
      </c>
      <c r="V52" s="8" t="str">
        <f>IF(OR('Benchmark Analysis'!$H48=V$1,'Benchmark Analysis'!$H48+'Benchmark Analysis'!$C48=V$1,'Benchmark Analysis'!$C48*2+'Benchmark Analysis'!$H48=V$1,'Benchmark Analysis'!$C48*3+'Benchmark Analysis'!$H48=V$1,'Benchmark Analysis'!$C48*4+'Benchmark Analysis'!$H48=V$1,'Benchmark Analysis'!$C48*5+'Benchmark Analysis'!$H48=V$1),'Benchmark Analysis'!$L48*(1+'Benchmark Analysis'!$C$110)^'Cash Flow'!V$1," ")</f>
        <v xml:space="preserve"> </v>
      </c>
      <c r="W52" s="8" t="str">
        <f>IF(OR('Benchmark Analysis'!$H48=W$1,'Benchmark Analysis'!$H48+'Benchmark Analysis'!$C48=W$1,'Benchmark Analysis'!$C48*2+'Benchmark Analysis'!$H48=W$1,'Benchmark Analysis'!$C48*3+'Benchmark Analysis'!$H48=W$1,'Benchmark Analysis'!$C48*4+'Benchmark Analysis'!$H48=W$1,'Benchmark Analysis'!$C48*5+'Benchmark Analysis'!$H48=W$1),'Benchmark Analysis'!$L48*(1+'Benchmark Analysis'!$C$110)^'Cash Flow'!W$1," ")</f>
        <v xml:space="preserve"> </v>
      </c>
      <c r="X52" s="8" t="str">
        <f>IF(OR('Benchmark Analysis'!$H48=X$1,'Benchmark Analysis'!$H48+'Benchmark Analysis'!$C48=X$1,'Benchmark Analysis'!$C48*2+'Benchmark Analysis'!$H48=X$1,'Benchmark Analysis'!$C48*3+'Benchmark Analysis'!$H48=X$1,'Benchmark Analysis'!$C48*4+'Benchmark Analysis'!$H48=X$1,'Benchmark Analysis'!$C48*5+'Benchmark Analysis'!$H48=X$1),'Benchmark Analysis'!$L48*(1+'Benchmark Analysis'!$C$110)^'Cash Flow'!X$1," ")</f>
        <v xml:space="preserve"> </v>
      </c>
      <c r="Y52" s="8" t="str">
        <f>IF(OR('Benchmark Analysis'!$H48=Y$1,'Benchmark Analysis'!$H48+'Benchmark Analysis'!$C48=Y$1,'Benchmark Analysis'!$C48*2+'Benchmark Analysis'!$H48=Y$1,'Benchmark Analysis'!$C48*3+'Benchmark Analysis'!$H48=Y$1,'Benchmark Analysis'!$C48*4+'Benchmark Analysis'!$H48=Y$1,'Benchmark Analysis'!$C48*5+'Benchmark Analysis'!$H48=Y$1),'Benchmark Analysis'!$L48*(1+'Benchmark Analysis'!$C$110)^'Cash Flow'!Y$1," ")</f>
        <v xml:space="preserve"> </v>
      </c>
      <c r="Z52" s="8">
        <f>IF(OR('Benchmark Analysis'!$H48=Z$1,'Benchmark Analysis'!$H48+'Benchmark Analysis'!$C48=Z$1,'Benchmark Analysis'!$C48*2+'Benchmark Analysis'!$H48=Z$1,'Benchmark Analysis'!$C48*3+'Benchmark Analysis'!$H48=Z$1,'Benchmark Analysis'!$C48*4+'Benchmark Analysis'!$H48=Z$1,'Benchmark Analysis'!$C48*5+'Benchmark Analysis'!$H48=Z$1),'Benchmark Analysis'!$L48*(1+'Benchmark Analysis'!$C$110)^'Cash Flow'!Z$1," ")</f>
        <v>551.91474246698897</v>
      </c>
      <c r="AA52" s="8" t="str">
        <f>IF(OR('Benchmark Analysis'!$H48=AA$1,'Benchmark Analysis'!$H48+'Benchmark Analysis'!$C48=AA$1,'Benchmark Analysis'!$C48*2+'Benchmark Analysis'!$H48=AA$1,'Benchmark Analysis'!$C48*3+'Benchmark Analysis'!$H48=AA$1,'Benchmark Analysis'!$C48*4+'Benchmark Analysis'!$H48=AA$1,'Benchmark Analysis'!$C48*5+'Benchmark Analysis'!$H48=AA$1),'Benchmark Analysis'!$L48*(1+'Benchmark Analysis'!$C$110)^'Cash Flow'!AA$1," ")</f>
        <v xml:space="preserve"> </v>
      </c>
      <c r="AB52" s="8" t="str">
        <f>IF(OR('Benchmark Analysis'!$H48=AB$1,'Benchmark Analysis'!$H48+'Benchmark Analysis'!$C48=AB$1,'Benchmark Analysis'!$C48*2+'Benchmark Analysis'!$H48=AB$1,'Benchmark Analysis'!$C48*3+'Benchmark Analysis'!$H48=AB$1,'Benchmark Analysis'!$C48*4+'Benchmark Analysis'!$H48=AB$1,'Benchmark Analysis'!$C48*5+'Benchmark Analysis'!$H48=AB$1),'Benchmark Analysis'!$L48*(1+'Benchmark Analysis'!$C$110)^'Cash Flow'!AB$1," ")</f>
        <v xml:space="preserve"> </v>
      </c>
      <c r="AC52" s="8" t="str">
        <f>IF(OR('Benchmark Analysis'!$H48=AC$1,'Benchmark Analysis'!$H48+'Benchmark Analysis'!$C48=AC$1,'Benchmark Analysis'!$C48*2+'Benchmark Analysis'!$H48=AC$1,'Benchmark Analysis'!$C48*3+'Benchmark Analysis'!$H48=AC$1,'Benchmark Analysis'!$C48*4+'Benchmark Analysis'!$H48=AC$1,'Benchmark Analysis'!$C48*5+'Benchmark Analysis'!$H48=AC$1),'Benchmark Analysis'!$L48*(1+'Benchmark Analysis'!$C$110)^'Cash Flow'!AC$1," ")</f>
        <v xml:space="preserve"> </v>
      </c>
      <c r="AD52" s="8" t="str">
        <f>IF(OR('Benchmark Analysis'!$H48=AD$1,'Benchmark Analysis'!$H48+'Benchmark Analysis'!$C48=AD$1,'Benchmark Analysis'!$C48*2+'Benchmark Analysis'!$H48=AD$1,'Benchmark Analysis'!$C48*3+'Benchmark Analysis'!$H48=AD$1,'Benchmark Analysis'!$C48*4+'Benchmark Analysis'!$H48=AD$1,'Benchmark Analysis'!$C48*5+'Benchmark Analysis'!$H48=AD$1),'Benchmark Analysis'!$L48*(1+'Benchmark Analysis'!$C$110)^'Cash Flow'!AD$1," ")</f>
        <v xml:space="preserve"> </v>
      </c>
      <c r="AE52" s="8" t="str">
        <f>IF(OR('Benchmark Analysis'!$H48=AE$1,'Benchmark Analysis'!$H48+'Benchmark Analysis'!$C48=AE$1,'Benchmark Analysis'!$C48*2+'Benchmark Analysis'!$H48=AE$1,'Benchmark Analysis'!$C48*3+'Benchmark Analysis'!$H48=AE$1,'Benchmark Analysis'!$C48*4+'Benchmark Analysis'!$H48=AE$1,'Benchmark Analysis'!$C48*5+'Benchmark Analysis'!$H48=AE$1),'Benchmark Analysis'!$L48*(1+'Benchmark Analysis'!$C$110)^'Cash Flow'!AE$1," ")</f>
        <v xml:space="preserve"> </v>
      </c>
      <c r="AF52" s="8" t="str">
        <f>IF(OR('Benchmark Analysis'!$H48=AF$1,'Benchmark Analysis'!$H48+'Benchmark Analysis'!$C48=AF$1,'Benchmark Analysis'!$C48*2+'Benchmark Analysis'!$H48=AF$1,'Benchmark Analysis'!$C48*3+'Benchmark Analysis'!$H48=AF$1,'Benchmark Analysis'!$C48*4+'Benchmark Analysis'!$H48=AF$1,'Benchmark Analysis'!$C48*5+'Benchmark Analysis'!$H48=AF$1),'Benchmark Analysis'!$L48*(1+'Benchmark Analysis'!$C$110)^'Cash Flow'!AF$1," ")</f>
        <v xml:space="preserve"> </v>
      </c>
      <c r="AG52" s="8" t="str">
        <f>IF(OR('Benchmark Analysis'!$H48=AG$1,'Benchmark Analysis'!$H48+'Benchmark Analysis'!$C48=AG$1,'Benchmark Analysis'!$C48*2+'Benchmark Analysis'!$H48=AG$1,'Benchmark Analysis'!$C48*3+'Benchmark Analysis'!$H48=AG$1,'Benchmark Analysis'!$C48*4+'Benchmark Analysis'!$H48=AG$1,'Benchmark Analysis'!$C48*5+'Benchmark Analysis'!$H48=AG$1),'Benchmark Analysis'!$L48*(1+'Benchmark Analysis'!$C$110)^'Cash Flow'!AG$1," ")</f>
        <v xml:space="preserve"> </v>
      </c>
    </row>
    <row r="53" spans="1:33" x14ac:dyDescent="0.2">
      <c r="A53" s="80" t="str">
        <f>'Benchmark Analysis'!A49</f>
        <v>10L</v>
      </c>
      <c r="B53" s="66" t="str">
        <f>'Benchmark Analysis'!B49</f>
        <v>Floor finishes - stairs to office and caretakers suite - carpet</v>
      </c>
      <c r="C53" s="7"/>
      <c r="D53" s="8">
        <f>IF(OR('Benchmark Analysis'!$H49=D$1,'Benchmark Analysis'!$H49+'Benchmark Analysis'!$C49=D$1,'Benchmark Analysis'!$C49*2+'Benchmark Analysis'!$H49=D$1,'Benchmark Analysis'!$C49*3+'Benchmark Analysis'!$H49=D$1,'Benchmark Analysis'!$C49*4+'Benchmark Analysis'!$H49=D$1,'Benchmark Analysis'!$C49*5+'Benchmark Analysis'!$H49=D$1),'Benchmark Analysis'!$L49*(1+'Benchmark Analysis'!$C$110)^'Cash Flow'!D$1," ")</f>
        <v>918</v>
      </c>
      <c r="E53" s="8" t="str">
        <f>IF(OR('Benchmark Analysis'!$H49=E$1,'Benchmark Analysis'!$H49+'Benchmark Analysis'!$C49=E$1,'Benchmark Analysis'!$C49*2+'Benchmark Analysis'!$H49=E$1,'Benchmark Analysis'!$C49*3+'Benchmark Analysis'!$H49=E$1,'Benchmark Analysis'!$C49*4+'Benchmark Analysis'!$H49=E$1,'Benchmark Analysis'!$C49*5+'Benchmark Analysis'!$H49=E$1),'Benchmark Analysis'!$L49*(1+'Benchmark Analysis'!$C$110)^'Cash Flow'!E$1," ")</f>
        <v xml:space="preserve"> </v>
      </c>
      <c r="F53" s="8" t="str">
        <f>IF(OR('Benchmark Analysis'!$H49=F$1,'Benchmark Analysis'!$H49+'Benchmark Analysis'!$C49=F$1,'Benchmark Analysis'!$C49*2+'Benchmark Analysis'!$H49=F$1,'Benchmark Analysis'!$C49*3+'Benchmark Analysis'!$H49=F$1,'Benchmark Analysis'!$C49*4+'Benchmark Analysis'!$H49=F$1,'Benchmark Analysis'!$C49*5+'Benchmark Analysis'!$H49=F$1),'Benchmark Analysis'!$L49*(1+'Benchmark Analysis'!$C$110)^'Cash Flow'!F$1," ")</f>
        <v xml:space="preserve"> </v>
      </c>
      <c r="G53" s="8" t="str">
        <f>IF(OR('Benchmark Analysis'!$H49=G$1,'Benchmark Analysis'!$H49+'Benchmark Analysis'!$C49=G$1,'Benchmark Analysis'!$C49*2+'Benchmark Analysis'!$H49=G$1,'Benchmark Analysis'!$C49*3+'Benchmark Analysis'!$H49=G$1,'Benchmark Analysis'!$C49*4+'Benchmark Analysis'!$H49=G$1,'Benchmark Analysis'!$C49*5+'Benchmark Analysis'!$H49=G$1),'Benchmark Analysis'!$L49*(1+'Benchmark Analysis'!$C$110)^'Cash Flow'!G$1," ")</f>
        <v xml:space="preserve"> </v>
      </c>
      <c r="H53" s="8" t="str">
        <f>IF(OR('Benchmark Analysis'!$H49=H$1,'Benchmark Analysis'!$H49+'Benchmark Analysis'!$C49=H$1,'Benchmark Analysis'!$C49*2+'Benchmark Analysis'!$H49=H$1,'Benchmark Analysis'!$C49*3+'Benchmark Analysis'!$H49=H$1,'Benchmark Analysis'!$C49*4+'Benchmark Analysis'!$H49=H$1,'Benchmark Analysis'!$C49*5+'Benchmark Analysis'!$H49=H$1),'Benchmark Analysis'!$L49*(1+'Benchmark Analysis'!$C$110)^'Cash Flow'!H$1," ")</f>
        <v xml:space="preserve"> </v>
      </c>
      <c r="I53" s="8" t="str">
        <f>IF(OR('Benchmark Analysis'!$H49=I$1,'Benchmark Analysis'!$H49+'Benchmark Analysis'!$C49=I$1,'Benchmark Analysis'!$C49*2+'Benchmark Analysis'!$H49=I$1,'Benchmark Analysis'!$C49*3+'Benchmark Analysis'!$H49=I$1,'Benchmark Analysis'!$C49*4+'Benchmark Analysis'!$H49=I$1,'Benchmark Analysis'!$C49*5+'Benchmark Analysis'!$H49=I$1),'Benchmark Analysis'!$L49*(1+'Benchmark Analysis'!$C$110)^'Cash Flow'!I$1," ")</f>
        <v xml:space="preserve"> </v>
      </c>
      <c r="J53" s="8" t="str">
        <f>IF(OR('Benchmark Analysis'!$H49=J$1,'Benchmark Analysis'!$H49+'Benchmark Analysis'!$C49=J$1,'Benchmark Analysis'!$C49*2+'Benchmark Analysis'!$H49=J$1,'Benchmark Analysis'!$C49*3+'Benchmark Analysis'!$H49=J$1,'Benchmark Analysis'!$C49*4+'Benchmark Analysis'!$H49=J$1,'Benchmark Analysis'!$C49*5+'Benchmark Analysis'!$H49=J$1),'Benchmark Analysis'!$L49*(1+'Benchmark Analysis'!$C$110)^'Cash Flow'!J$1," ")</f>
        <v xml:space="preserve"> </v>
      </c>
      <c r="K53" s="8" t="str">
        <f>IF(OR('Benchmark Analysis'!$H49=K$1,'Benchmark Analysis'!$H49+'Benchmark Analysis'!$C49=K$1,'Benchmark Analysis'!$C49*2+'Benchmark Analysis'!$H49=K$1,'Benchmark Analysis'!$C49*3+'Benchmark Analysis'!$H49=K$1,'Benchmark Analysis'!$C49*4+'Benchmark Analysis'!$H49=K$1,'Benchmark Analysis'!$C49*5+'Benchmark Analysis'!$H49=K$1),'Benchmark Analysis'!$L49*(1+'Benchmark Analysis'!$C$110)^'Cash Flow'!K$1," ")</f>
        <v xml:space="preserve"> </v>
      </c>
      <c r="L53" s="8" t="str">
        <f>IF(OR('Benchmark Analysis'!$H49=L$1,'Benchmark Analysis'!$H49+'Benchmark Analysis'!$C49=L$1,'Benchmark Analysis'!$C49*2+'Benchmark Analysis'!$H49=L$1,'Benchmark Analysis'!$C49*3+'Benchmark Analysis'!$H49=L$1,'Benchmark Analysis'!$C49*4+'Benchmark Analysis'!$H49=L$1,'Benchmark Analysis'!$C49*5+'Benchmark Analysis'!$H49=L$1),'Benchmark Analysis'!$L49*(1+'Benchmark Analysis'!$C$110)^'Cash Flow'!L$1," ")</f>
        <v xml:space="preserve"> </v>
      </c>
      <c r="M53" s="8" t="str">
        <f>IF(OR('Benchmark Analysis'!$H49=M$1,'Benchmark Analysis'!$H49+'Benchmark Analysis'!$C49=M$1,'Benchmark Analysis'!$C49*2+'Benchmark Analysis'!$H49=M$1,'Benchmark Analysis'!$C49*3+'Benchmark Analysis'!$H49=M$1,'Benchmark Analysis'!$C49*4+'Benchmark Analysis'!$H49=M$1,'Benchmark Analysis'!$C49*5+'Benchmark Analysis'!$H49=M$1),'Benchmark Analysis'!$L49*(1+'Benchmark Analysis'!$C$110)^'Cash Flow'!M$1," ")</f>
        <v xml:space="preserve"> </v>
      </c>
      <c r="N53" s="8" t="str">
        <f>IF(OR('Benchmark Analysis'!$H49=N$1,'Benchmark Analysis'!$H49+'Benchmark Analysis'!$C49=N$1,'Benchmark Analysis'!$C49*2+'Benchmark Analysis'!$H49=N$1,'Benchmark Analysis'!$C49*3+'Benchmark Analysis'!$H49=N$1,'Benchmark Analysis'!$C49*4+'Benchmark Analysis'!$H49=N$1,'Benchmark Analysis'!$C49*5+'Benchmark Analysis'!$H49=N$1),'Benchmark Analysis'!$L49*(1+'Benchmark Analysis'!$C$110)^'Cash Flow'!N$1," ")</f>
        <v xml:space="preserve"> </v>
      </c>
      <c r="O53" s="8" t="str">
        <f>IF(OR('Benchmark Analysis'!$H49=O$1,'Benchmark Analysis'!$H49+'Benchmark Analysis'!$C49=O$1,'Benchmark Analysis'!$C49*2+'Benchmark Analysis'!$H49=O$1,'Benchmark Analysis'!$C49*3+'Benchmark Analysis'!$H49=O$1,'Benchmark Analysis'!$C49*4+'Benchmark Analysis'!$H49=O$1,'Benchmark Analysis'!$C49*5+'Benchmark Analysis'!$H49=O$1),'Benchmark Analysis'!$L49*(1+'Benchmark Analysis'!$C$110)^'Cash Flow'!O$1," ")</f>
        <v xml:space="preserve"> </v>
      </c>
      <c r="P53" s="8" t="str">
        <f>IF(OR('Benchmark Analysis'!$H49=P$1,'Benchmark Analysis'!$H49+'Benchmark Analysis'!$C49=P$1,'Benchmark Analysis'!$C49*2+'Benchmark Analysis'!$H49=P$1,'Benchmark Analysis'!$C49*3+'Benchmark Analysis'!$H49=P$1,'Benchmark Analysis'!$C49*4+'Benchmark Analysis'!$H49=P$1,'Benchmark Analysis'!$C49*5+'Benchmark Analysis'!$H49=P$1),'Benchmark Analysis'!$L49*(1+'Benchmark Analysis'!$C$110)^'Cash Flow'!P$1," ")</f>
        <v xml:space="preserve"> </v>
      </c>
      <c r="Q53" s="8" t="str">
        <f>IF(OR('Benchmark Analysis'!$H49=Q$1,'Benchmark Analysis'!$H49+'Benchmark Analysis'!$C49=Q$1,'Benchmark Analysis'!$C49*2+'Benchmark Analysis'!$H49=Q$1,'Benchmark Analysis'!$C49*3+'Benchmark Analysis'!$H49=Q$1,'Benchmark Analysis'!$C49*4+'Benchmark Analysis'!$H49=Q$1,'Benchmark Analysis'!$C49*5+'Benchmark Analysis'!$H49=Q$1),'Benchmark Analysis'!$L49*(1+'Benchmark Analysis'!$C$110)^'Cash Flow'!Q$1," ")</f>
        <v xml:space="preserve"> </v>
      </c>
      <c r="R53" s="8" t="str">
        <f>IF(OR('Benchmark Analysis'!$H49=R$1,'Benchmark Analysis'!$H49+'Benchmark Analysis'!$C49=R$1,'Benchmark Analysis'!$C49*2+'Benchmark Analysis'!$H49=R$1,'Benchmark Analysis'!$C49*3+'Benchmark Analysis'!$H49=R$1,'Benchmark Analysis'!$C49*4+'Benchmark Analysis'!$H49=R$1,'Benchmark Analysis'!$C49*5+'Benchmark Analysis'!$H49=R$1),'Benchmark Analysis'!$L49*(1+'Benchmark Analysis'!$C$110)^'Cash Flow'!R$1," ")</f>
        <v xml:space="preserve"> </v>
      </c>
      <c r="S53" s="8" t="str">
        <f>IF(OR('Benchmark Analysis'!$H49=S$1,'Benchmark Analysis'!$H49+'Benchmark Analysis'!$C49=S$1,'Benchmark Analysis'!$C49*2+'Benchmark Analysis'!$H49=S$1,'Benchmark Analysis'!$C49*3+'Benchmark Analysis'!$H49=S$1,'Benchmark Analysis'!$C49*4+'Benchmark Analysis'!$H49=S$1,'Benchmark Analysis'!$C49*5+'Benchmark Analysis'!$H49=S$1),'Benchmark Analysis'!$L49*(1+'Benchmark Analysis'!$C$110)^'Cash Flow'!S$1," ")</f>
        <v xml:space="preserve"> </v>
      </c>
      <c r="T53" s="8" t="str">
        <f>IF(OR('Benchmark Analysis'!$H49=T$1,'Benchmark Analysis'!$H49+'Benchmark Analysis'!$C49=T$1,'Benchmark Analysis'!$C49*2+'Benchmark Analysis'!$H49=T$1,'Benchmark Analysis'!$C49*3+'Benchmark Analysis'!$H49=T$1,'Benchmark Analysis'!$C49*4+'Benchmark Analysis'!$H49=T$1,'Benchmark Analysis'!$C49*5+'Benchmark Analysis'!$H49=T$1),'Benchmark Analysis'!$L49*(1+'Benchmark Analysis'!$C$110)^'Cash Flow'!T$1," ")</f>
        <v xml:space="preserve"> </v>
      </c>
      <c r="U53" s="8" t="str">
        <f>IF(OR('Benchmark Analysis'!$H49=U$1,'Benchmark Analysis'!$H49+'Benchmark Analysis'!$C49=U$1,'Benchmark Analysis'!$C49*2+'Benchmark Analysis'!$H49=U$1,'Benchmark Analysis'!$C49*3+'Benchmark Analysis'!$H49=U$1,'Benchmark Analysis'!$C49*4+'Benchmark Analysis'!$H49=U$1,'Benchmark Analysis'!$C49*5+'Benchmark Analysis'!$H49=U$1),'Benchmark Analysis'!$L49*(1+'Benchmark Analysis'!$C$110)^'Cash Flow'!U$1," ")</f>
        <v xml:space="preserve"> </v>
      </c>
      <c r="V53" s="8" t="str">
        <f>IF(OR('Benchmark Analysis'!$H49=V$1,'Benchmark Analysis'!$H49+'Benchmark Analysis'!$C49=V$1,'Benchmark Analysis'!$C49*2+'Benchmark Analysis'!$H49=V$1,'Benchmark Analysis'!$C49*3+'Benchmark Analysis'!$H49=V$1,'Benchmark Analysis'!$C49*4+'Benchmark Analysis'!$H49=V$1,'Benchmark Analysis'!$C49*5+'Benchmark Analysis'!$H49=V$1),'Benchmark Analysis'!$L49*(1+'Benchmark Analysis'!$C$110)^'Cash Flow'!V$1," ")</f>
        <v xml:space="preserve"> </v>
      </c>
      <c r="W53" s="8" t="str">
        <f>IF(OR('Benchmark Analysis'!$H49=W$1,'Benchmark Analysis'!$H49+'Benchmark Analysis'!$C49=W$1,'Benchmark Analysis'!$C49*2+'Benchmark Analysis'!$H49=W$1,'Benchmark Analysis'!$C49*3+'Benchmark Analysis'!$H49=W$1,'Benchmark Analysis'!$C49*4+'Benchmark Analysis'!$H49=W$1,'Benchmark Analysis'!$C49*5+'Benchmark Analysis'!$H49=W$1),'Benchmark Analysis'!$L49*(1+'Benchmark Analysis'!$C$110)^'Cash Flow'!W$1," ")</f>
        <v xml:space="preserve"> </v>
      </c>
      <c r="X53" s="8">
        <f>IF(OR('Benchmark Analysis'!$H49=X$1,'Benchmark Analysis'!$H49+'Benchmark Analysis'!$C49=X$1,'Benchmark Analysis'!$C49*2+'Benchmark Analysis'!$H49=X$1,'Benchmark Analysis'!$C49*3+'Benchmark Analysis'!$H49=X$1,'Benchmark Analysis'!$C49*4+'Benchmark Analysis'!$H49=X$1,'Benchmark Analysis'!$C49*5+'Benchmark Analysis'!$H49=X$1),'Benchmark Analysis'!$L49*(1+'Benchmark Analysis'!$C$110)^'Cash Flow'!X$1," ")</f>
        <v>1364.0997095081291</v>
      </c>
      <c r="Y53" s="8" t="str">
        <f>IF(OR('Benchmark Analysis'!$H49=Y$1,'Benchmark Analysis'!$H49+'Benchmark Analysis'!$C49=Y$1,'Benchmark Analysis'!$C49*2+'Benchmark Analysis'!$H49=Y$1,'Benchmark Analysis'!$C49*3+'Benchmark Analysis'!$H49=Y$1,'Benchmark Analysis'!$C49*4+'Benchmark Analysis'!$H49=Y$1,'Benchmark Analysis'!$C49*5+'Benchmark Analysis'!$H49=Y$1),'Benchmark Analysis'!$L49*(1+'Benchmark Analysis'!$C$110)^'Cash Flow'!Y$1," ")</f>
        <v xml:space="preserve"> </v>
      </c>
      <c r="Z53" s="8" t="str">
        <f>IF(OR('Benchmark Analysis'!$H49=Z$1,'Benchmark Analysis'!$H49+'Benchmark Analysis'!$C49=Z$1,'Benchmark Analysis'!$C49*2+'Benchmark Analysis'!$H49=Z$1,'Benchmark Analysis'!$C49*3+'Benchmark Analysis'!$H49=Z$1,'Benchmark Analysis'!$C49*4+'Benchmark Analysis'!$H49=Z$1,'Benchmark Analysis'!$C49*5+'Benchmark Analysis'!$H49=Z$1),'Benchmark Analysis'!$L49*(1+'Benchmark Analysis'!$C$110)^'Cash Flow'!Z$1," ")</f>
        <v xml:space="preserve"> </v>
      </c>
      <c r="AA53" s="8" t="str">
        <f>IF(OR('Benchmark Analysis'!$H49=AA$1,'Benchmark Analysis'!$H49+'Benchmark Analysis'!$C49=AA$1,'Benchmark Analysis'!$C49*2+'Benchmark Analysis'!$H49=AA$1,'Benchmark Analysis'!$C49*3+'Benchmark Analysis'!$H49=AA$1,'Benchmark Analysis'!$C49*4+'Benchmark Analysis'!$H49=AA$1,'Benchmark Analysis'!$C49*5+'Benchmark Analysis'!$H49=AA$1),'Benchmark Analysis'!$L49*(1+'Benchmark Analysis'!$C$110)^'Cash Flow'!AA$1," ")</f>
        <v xml:space="preserve"> </v>
      </c>
      <c r="AB53" s="8" t="str">
        <f>IF(OR('Benchmark Analysis'!$H49=AB$1,'Benchmark Analysis'!$H49+'Benchmark Analysis'!$C49=AB$1,'Benchmark Analysis'!$C49*2+'Benchmark Analysis'!$H49=AB$1,'Benchmark Analysis'!$C49*3+'Benchmark Analysis'!$H49=AB$1,'Benchmark Analysis'!$C49*4+'Benchmark Analysis'!$H49=AB$1,'Benchmark Analysis'!$C49*5+'Benchmark Analysis'!$H49=AB$1),'Benchmark Analysis'!$L49*(1+'Benchmark Analysis'!$C$110)^'Cash Flow'!AB$1," ")</f>
        <v xml:space="preserve"> </v>
      </c>
      <c r="AC53" s="8" t="str">
        <f>IF(OR('Benchmark Analysis'!$H49=AC$1,'Benchmark Analysis'!$H49+'Benchmark Analysis'!$C49=AC$1,'Benchmark Analysis'!$C49*2+'Benchmark Analysis'!$H49=AC$1,'Benchmark Analysis'!$C49*3+'Benchmark Analysis'!$H49=AC$1,'Benchmark Analysis'!$C49*4+'Benchmark Analysis'!$H49=AC$1,'Benchmark Analysis'!$C49*5+'Benchmark Analysis'!$H49=AC$1),'Benchmark Analysis'!$L49*(1+'Benchmark Analysis'!$C$110)^'Cash Flow'!AC$1," ")</f>
        <v xml:space="preserve"> </v>
      </c>
      <c r="AD53" s="8" t="str">
        <f>IF(OR('Benchmark Analysis'!$H49=AD$1,'Benchmark Analysis'!$H49+'Benchmark Analysis'!$C49=AD$1,'Benchmark Analysis'!$C49*2+'Benchmark Analysis'!$H49=AD$1,'Benchmark Analysis'!$C49*3+'Benchmark Analysis'!$H49=AD$1,'Benchmark Analysis'!$C49*4+'Benchmark Analysis'!$H49=AD$1,'Benchmark Analysis'!$C49*5+'Benchmark Analysis'!$H49=AD$1),'Benchmark Analysis'!$L49*(1+'Benchmark Analysis'!$C$110)^'Cash Flow'!AD$1," ")</f>
        <v xml:space="preserve"> </v>
      </c>
      <c r="AE53" s="8" t="str">
        <f>IF(OR('Benchmark Analysis'!$H49=AE$1,'Benchmark Analysis'!$H49+'Benchmark Analysis'!$C49=AE$1,'Benchmark Analysis'!$C49*2+'Benchmark Analysis'!$H49=AE$1,'Benchmark Analysis'!$C49*3+'Benchmark Analysis'!$H49=AE$1,'Benchmark Analysis'!$C49*4+'Benchmark Analysis'!$H49=AE$1,'Benchmark Analysis'!$C49*5+'Benchmark Analysis'!$H49=AE$1),'Benchmark Analysis'!$L49*(1+'Benchmark Analysis'!$C$110)^'Cash Flow'!AE$1," ")</f>
        <v xml:space="preserve"> </v>
      </c>
      <c r="AF53" s="8" t="str">
        <f>IF(OR('Benchmark Analysis'!$H49=AF$1,'Benchmark Analysis'!$H49+'Benchmark Analysis'!$C49=AF$1,'Benchmark Analysis'!$C49*2+'Benchmark Analysis'!$H49=AF$1,'Benchmark Analysis'!$C49*3+'Benchmark Analysis'!$H49=AF$1,'Benchmark Analysis'!$C49*4+'Benchmark Analysis'!$H49=AF$1,'Benchmark Analysis'!$C49*5+'Benchmark Analysis'!$H49=AF$1),'Benchmark Analysis'!$L49*(1+'Benchmark Analysis'!$C$110)^'Cash Flow'!AF$1," ")</f>
        <v xml:space="preserve"> </v>
      </c>
      <c r="AG53" s="8" t="str">
        <f>IF(OR('Benchmark Analysis'!$H49=AG$1,'Benchmark Analysis'!$H49+'Benchmark Analysis'!$C49=AG$1,'Benchmark Analysis'!$C49*2+'Benchmark Analysis'!$H49=AG$1,'Benchmark Analysis'!$C49*3+'Benchmark Analysis'!$H49=AG$1,'Benchmark Analysis'!$C49*4+'Benchmark Analysis'!$H49=AG$1,'Benchmark Analysis'!$C49*5+'Benchmark Analysis'!$H49=AG$1),'Benchmark Analysis'!$L49*(1+'Benchmark Analysis'!$C$110)^'Cash Flow'!AG$1," ")</f>
        <v xml:space="preserve"> </v>
      </c>
    </row>
    <row r="54" spans="1:33" x14ac:dyDescent="0.2">
      <c r="A54" s="80" t="str">
        <f>'Benchmark Analysis'!A50</f>
        <v>10M</v>
      </c>
      <c r="B54" s="66" t="str">
        <f>'Benchmark Analysis'!B50</f>
        <v>Floor finishes - kitchen main floor - vinyl flooring</v>
      </c>
      <c r="C54" s="7"/>
      <c r="D54" s="8" t="str">
        <f>IF(OR('Benchmark Analysis'!$H50=D$1,'Benchmark Analysis'!$H50+'Benchmark Analysis'!$C50=D$1,'Benchmark Analysis'!$C50*2+'Benchmark Analysis'!$H50=D$1,'Benchmark Analysis'!$C50*3+'Benchmark Analysis'!$H50=D$1,'Benchmark Analysis'!$C50*4+'Benchmark Analysis'!$H50=D$1,'Benchmark Analysis'!$C50*5+'Benchmark Analysis'!$H50=D$1),'Benchmark Analysis'!$L50*(1+'Benchmark Analysis'!$C$110)^'Cash Flow'!D$1," ")</f>
        <v xml:space="preserve"> </v>
      </c>
      <c r="E54" s="8" t="str">
        <f>IF(OR('Benchmark Analysis'!$H50=E$1,'Benchmark Analysis'!$H50+'Benchmark Analysis'!$C50=E$1,'Benchmark Analysis'!$C50*2+'Benchmark Analysis'!$H50=E$1,'Benchmark Analysis'!$C50*3+'Benchmark Analysis'!$H50=E$1,'Benchmark Analysis'!$C50*4+'Benchmark Analysis'!$H50=E$1,'Benchmark Analysis'!$C50*5+'Benchmark Analysis'!$H50=E$1),'Benchmark Analysis'!$L50*(1+'Benchmark Analysis'!$C$110)^'Cash Flow'!E$1," ")</f>
        <v xml:space="preserve"> </v>
      </c>
      <c r="F54" s="8">
        <f>IF(OR('Benchmark Analysis'!$H50=F$1,'Benchmark Analysis'!$H50+'Benchmark Analysis'!$C50=F$1,'Benchmark Analysis'!$C50*2+'Benchmark Analysis'!$H50=F$1,'Benchmark Analysis'!$C50*3+'Benchmark Analysis'!$H50=F$1,'Benchmark Analysis'!$C50*4+'Benchmark Analysis'!$H50=F$1,'Benchmark Analysis'!$C50*5+'Benchmark Analysis'!$H50=F$1),'Benchmark Analysis'!$L50*(1+'Benchmark Analysis'!$C$110)^'Cash Flow'!F$1," ")</f>
        <v>1061.2079999999999</v>
      </c>
      <c r="G54" s="8" t="str">
        <f>IF(OR('Benchmark Analysis'!$H50=G$1,'Benchmark Analysis'!$H50+'Benchmark Analysis'!$C50=G$1,'Benchmark Analysis'!$C50*2+'Benchmark Analysis'!$H50=G$1,'Benchmark Analysis'!$C50*3+'Benchmark Analysis'!$H50=G$1,'Benchmark Analysis'!$C50*4+'Benchmark Analysis'!$H50=G$1,'Benchmark Analysis'!$C50*5+'Benchmark Analysis'!$H50=G$1),'Benchmark Analysis'!$L50*(1+'Benchmark Analysis'!$C$110)^'Cash Flow'!G$1," ")</f>
        <v xml:space="preserve"> </v>
      </c>
      <c r="H54" s="8" t="str">
        <f>IF(OR('Benchmark Analysis'!$H50=H$1,'Benchmark Analysis'!$H50+'Benchmark Analysis'!$C50=H$1,'Benchmark Analysis'!$C50*2+'Benchmark Analysis'!$H50=H$1,'Benchmark Analysis'!$C50*3+'Benchmark Analysis'!$H50=H$1,'Benchmark Analysis'!$C50*4+'Benchmark Analysis'!$H50=H$1,'Benchmark Analysis'!$C50*5+'Benchmark Analysis'!$H50=H$1),'Benchmark Analysis'!$L50*(1+'Benchmark Analysis'!$C$110)^'Cash Flow'!H$1," ")</f>
        <v xml:space="preserve"> </v>
      </c>
      <c r="I54" s="8" t="str">
        <f>IF(OR('Benchmark Analysis'!$H50=I$1,'Benchmark Analysis'!$H50+'Benchmark Analysis'!$C50=I$1,'Benchmark Analysis'!$C50*2+'Benchmark Analysis'!$H50=I$1,'Benchmark Analysis'!$C50*3+'Benchmark Analysis'!$H50=I$1,'Benchmark Analysis'!$C50*4+'Benchmark Analysis'!$H50=I$1,'Benchmark Analysis'!$C50*5+'Benchmark Analysis'!$H50=I$1),'Benchmark Analysis'!$L50*(1+'Benchmark Analysis'!$C$110)^'Cash Flow'!I$1," ")</f>
        <v xml:space="preserve"> </v>
      </c>
      <c r="J54" s="8" t="str">
        <f>IF(OR('Benchmark Analysis'!$H50=J$1,'Benchmark Analysis'!$H50+'Benchmark Analysis'!$C50=J$1,'Benchmark Analysis'!$C50*2+'Benchmark Analysis'!$H50=J$1,'Benchmark Analysis'!$C50*3+'Benchmark Analysis'!$H50=J$1,'Benchmark Analysis'!$C50*4+'Benchmark Analysis'!$H50=J$1,'Benchmark Analysis'!$C50*5+'Benchmark Analysis'!$H50=J$1),'Benchmark Analysis'!$L50*(1+'Benchmark Analysis'!$C$110)^'Cash Flow'!J$1," ")</f>
        <v xml:space="preserve"> </v>
      </c>
      <c r="K54" s="8" t="str">
        <f>IF(OR('Benchmark Analysis'!$H50=K$1,'Benchmark Analysis'!$H50+'Benchmark Analysis'!$C50=K$1,'Benchmark Analysis'!$C50*2+'Benchmark Analysis'!$H50=K$1,'Benchmark Analysis'!$C50*3+'Benchmark Analysis'!$H50=K$1,'Benchmark Analysis'!$C50*4+'Benchmark Analysis'!$H50=K$1,'Benchmark Analysis'!$C50*5+'Benchmark Analysis'!$H50=K$1),'Benchmark Analysis'!$L50*(1+'Benchmark Analysis'!$C$110)^'Cash Flow'!K$1," ")</f>
        <v xml:space="preserve"> </v>
      </c>
      <c r="L54" s="8" t="str">
        <f>IF(OR('Benchmark Analysis'!$H50=L$1,'Benchmark Analysis'!$H50+'Benchmark Analysis'!$C50=L$1,'Benchmark Analysis'!$C50*2+'Benchmark Analysis'!$H50=L$1,'Benchmark Analysis'!$C50*3+'Benchmark Analysis'!$H50=L$1,'Benchmark Analysis'!$C50*4+'Benchmark Analysis'!$H50=L$1,'Benchmark Analysis'!$C50*5+'Benchmark Analysis'!$H50=L$1),'Benchmark Analysis'!$L50*(1+'Benchmark Analysis'!$C$110)^'Cash Flow'!L$1," ")</f>
        <v xml:space="preserve"> </v>
      </c>
      <c r="M54" s="8" t="str">
        <f>IF(OR('Benchmark Analysis'!$H50=M$1,'Benchmark Analysis'!$H50+'Benchmark Analysis'!$C50=M$1,'Benchmark Analysis'!$C50*2+'Benchmark Analysis'!$H50=M$1,'Benchmark Analysis'!$C50*3+'Benchmark Analysis'!$H50=M$1,'Benchmark Analysis'!$C50*4+'Benchmark Analysis'!$H50=M$1,'Benchmark Analysis'!$C50*5+'Benchmark Analysis'!$H50=M$1),'Benchmark Analysis'!$L50*(1+'Benchmark Analysis'!$C$110)^'Cash Flow'!M$1," ")</f>
        <v xml:space="preserve"> </v>
      </c>
      <c r="N54" s="8" t="str">
        <f>IF(OR('Benchmark Analysis'!$H50=N$1,'Benchmark Analysis'!$H50+'Benchmark Analysis'!$C50=N$1,'Benchmark Analysis'!$C50*2+'Benchmark Analysis'!$H50=N$1,'Benchmark Analysis'!$C50*3+'Benchmark Analysis'!$H50=N$1,'Benchmark Analysis'!$C50*4+'Benchmark Analysis'!$H50=N$1,'Benchmark Analysis'!$C50*5+'Benchmark Analysis'!$H50=N$1),'Benchmark Analysis'!$L50*(1+'Benchmark Analysis'!$C$110)^'Cash Flow'!N$1," ")</f>
        <v xml:space="preserve"> </v>
      </c>
      <c r="O54" s="8" t="str">
        <f>IF(OR('Benchmark Analysis'!$H50=O$1,'Benchmark Analysis'!$H50+'Benchmark Analysis'!$C50=O$1,'Benchmark Analysis'!$C50*2+'Benchmark Analysis'!$H50=O$1,'Benchmark Analysis'!$C50*3+'Benchmark Analysis'!$H50=O$1,'Benchmark Analysis'!$C50*4+'Benchmark Analysis'!$H50=O$1,'Benchmark Analysis'!$C50*5+'Benchmark Analysis'!$H50=O$1),'Benchmark Analysis'!$L50*(1+'Benchmark Analysis'!$C$110)^'Cash Flow'!O$1," ")</f>
        <v xml:space="preserve"> </v>
      </c>
      <c r="P54" s="8" t="str">
        <f>IF(OR('Benchmark Analysis'!$H50=P$1,'Benchmark Analysis'!$H50+'Benchmark Analysis'!$C50=P$1,'Benchmark Analysis'!$C50*2+'Benchmark Analysis'!$H50=P$1,'Benchmark Analysis'!$C50*3+'Benchmark Analysis'!$H50=P$1,'Benchmark Analysis'!$C50*4+'Benchmark Analysis'!$H50=P$1,'Benchmark Analysis'!$C50*5+'Benchmark Analysis'!$H50=P$1),'Benchmark Analysis'!$L50*(1+'Benchmark Analysis'!$C$110)^'Cash Flow'!P$1," ")</f>
        <v xml:space="preserve"> </v>
      </c>
      <c r="Q54" s="8" t="str">
        <f>IF(OR('Benchmark Analysis'!$H50=Q$1,'Benchmark Analysis'!$H50+'Benchmark Analysis'!$C50=Q$1,'Benchmark Analysis'!$C50*2+'Benchmark Analysis'!$H50=Q$1,'Benchmark Analysis'!$C50*3+'Benchmark Analysis'!$H50=Q$1,'Benchmark Analysis'!$C50*4+'Benchmark Analysis'!$H50=Q$1,'Benchmark Analysis'!$C50*5+'Benchmark Analysis'!$H50=Q$1),'Benchmark Analysis'!$L50*(1+'Benchmark Analysis'!$C$110)^'Cash Flow'!Q$1," ")</f>
        <v xml:space="preserve"> </v>
      </c>
      <c r="R54" s="8" t="str">
        <f>IF(OR('Benchmark Analysis'!$H50=R$1,'Benchmark Analysis'!$H50+'Benchmark Analysis'!$C50=R$1,'Benchmark Analysis'!$C50*2+'Benchmark Analysis'!$H50=R$1,'Benchmark Analysis'!$C50*3+'Benchmark Analysis'!$H50=R$1,'Benchmark Analysis'!$C50*4+'Benchmark Analysis'!$H50=R$1,'Benchmark Analysis'!$C50*5+'Benchmark Analysis'!$H50=R$1),'Benchmark Analysis'!$L50*(1+'Benchmark Analysis'!$C$110)^'Cash Flow'!R$1," ")</f>
        <v xml:space="preserve"> </v>
      </c>
      <c r="S54" s="8" t="str">
        <f>IF(OR('Benchmark Analysis'!$H50=S$1,'Benchmark Analysis'!$H50+'Benchmark Analysis'!$C50=S$1,'Benchmark Analysis'!$C50*2+'Benchmark Analysis'!$H50=S$1,'Benchmark Analysis'!$C50*3+'Benchmark Analysis'!$H50=S$1,'Benchmark Analysis'!$C50*4+'Benchmark Analysis'!$H50=S$1,'Benchmark Analysis'!$C50*5+'Benchmark Analysis'!$H50=S$1),'Benchmark Analysis'!$L50*(1+'Benchmark Analysis'!$C$110)^'Cash Flow'!S$1," ")</f>
        <v xml:space="preserve"> </v>
      </c>
      <c r="T54" s="8" t="str">
        <f>IF(OR('Benchmark Analysis'!$H50=T$1,'Benchmark Analysis'!$H50+'Benchmark Analysis'!$C50=T$1,'Benchmark Analysis'!$C50*2+'Benchmark Analysis'!$H50=T$1,'Benchmark Analysis'!$C50*3+'Benchmark Analysis'!$H50=T$1,'Benchmark Analysis'!$C50*4+'Benchmark Analysis'!$H50=T$1,'Benchmark Analysis'!$C50*5+'Benchmark Analysis'!$H50=T$1),'Benchmark Analysis'!$L50*(1+'Benchmark Analysis'!$C$110)^'Cash Flow'!T$1," ")</f>
        <v xml:space="preserve"> </v>
      </c>
      <c r="U54" s="8" t="str">
        <f>IF(OR('Benchmark Analysis'!$H50=U$1,'Benchmark Analysis'!$H50+'Benchmark Analysis'!$C50=U$1,'Benchmark Analysis'!$C50*2+'Benchmark Analysis'!$H50=U$1,'Benchmark Analysis'!$C50*3+'Benchmark Analysis'!$H50=U$1,'Benchmark Analysis'!$C50*4+'Benchmark Analysis'!$H50=U$1,'Benchmark Analysis'!$C50*5+'Benchmark Analysis'!$H50=U$1),'Benchmark Analysis'!$L50*(1+'Benchmark Analysis'!$C$110)^'Cash Flow'!U$1," ")</f>
        <v xml:space="preserve"> </v>
      </c>
      <c r="V54" s="8" t="str">
        <f>IF(OR('Benchmark Analysis'!$H50=V$1,'Benchmark Analysis'!$H50+'Benchmark Analysis'!$C50=V$1,'Benchmark Analysis'!$C50*2+'Benchmark Analysis'!$H50=V$1,'Benchmark Analysis'!$C50*3+'Benchmark Analysis'!$H50=V$1,'Benchmark Analysis'!$C50*4+'Benchmark Analysis'!$H50=V$1,'Benchmark Analysis'!$C50*5+'Benchmark Analysis'!$H50=V$1),'Benchmark Analysis'!$L50*(1+'Benchmark Analysis'!$C$110)^'Cash Flow'!V$1," ")</f>
        <v xml:space="preserve"> </v>
      </c>
      <c r="W54" s="8" t="str">
        <f>IF(OR('Benchmark Analysis'!$H50=W$1,'Benchmark Analysis'!$H50+'Benchmark Analysis'!$C50=W$1,'Benchmark Analysis'!$C50*2+'Benchmark Analysis'!$H50=W$1,'Benchmark Analysis'!$C50*3+'Benchmark Analysis'!$H50=W$1,'Benchmark Analysis'!$C50*4+'Benchmark Analysis'!$H50=W$1,'Benchmark Analysis'!$C50*5+'Benchmark Analysis'!$H50=W$1),'Benchmark Analysis'!$L50*(1+'Benchmark Analysis'!$C$110)^'Cash Flow'!W$1," ")</f>
        <v xml:space="preserve"> </v>
      </c>
      <c r="X54" s="8" t="str">
        <f>IF(OR('Benchmark Analysis'!$H50=X$1,'Benchmark Analysis'!$H50+'Benchmark Analysis'!$C50=X$1,'Benchmark Analysis'!$C50*2+'Benchmark Analysis'!$H50=X$1,'Benchmark Analysis'!$C50*3+'Benchmark Analysis'!$H50=X$1,'Benchmark Analysis'!$C50*4+'Benchmark Analysis'!$H50=X$1,'Benchmark Analysis'!$C50*5+'Benchmark Analysis'!$H50=X$1),'Benchmark Analysis'!$L50*(1+'Benchmark Analysis'!$C$110)^'Cash Flow'!X$1," ")</f>
        <v xml:space="preserve"> </v>
      </c>
      <c r="Y54" s="8" t="str">
        <f>IF(OR('Benchmark Analysis'!$H50=Y$1,'Benchmark Analysis'!$H50+'Benchmark Analysis'!$C50=Y$1,'Benchmark Analysis'!$C50*2+'Benchmark Analysis'!$H50=Y$1,'Benchmark Analysis'!$C50*3+'Benchmark Analysis'!$H50=Y$1,'Benchmark Analysis'!$C50*4+'Benchmark Analysis'!$H50=Y$1,'Benchmark Analysis'!$C50*5+'Benchmark Analysis'!$H50=Y$1),'Benchmark Analysis'!$L50*(1+'Benchmark Analysis'!$C$110)^'Cash Flow'!Y$1," ")</f>
        <v xml:space="preserve"> </v>
      </c>
      <c r="Z54" s="8">
        <f>IF(OR('Benchmark Analysis'!$H50=Z$1,'Benchmark Analysis'!$H50+'Benchmark Analysis'!$C50=Z$1,'Benchmark Analysis'!$C50*2+'Benchmark Analysis'!$H50=Z$1,'Benchmark Analysis'!$C50*3+'Benchmark Analysis'!$H50=Z$1,'Benchmark Analysis'!$C50*4+'Benchmark Analysis'!$H50=Z$1,'Benchmark Analysis'!$C50*5+'Benchmark Analysis'!$H50=Z$1),'Benchmark Analysis'!$L50*(1+'Benchmark Analysis'!$C$110)^'Cash Flow'!Z$1," ")</f>
        <v>1576.8992641913969</v>
      </c>
      <c r="AA54" s="8" t="str">
        <f>IF(OR('Benchmark Analysis'!$H50=AA$1,'Benchmark Analysis'!$H50+'Benchmark Analysis'!$C50=AA$1,'Benchmark Analysis'!$C50*2+'Benchmark Analysis'!$H50=AA$1,'Benchmark Analysis'!$C50*3+'Benchmark Analysis'!$H50=AA$1,'Benchmark Analysis'!$C50*4+'Benchmark Analysis'!$H50=AA$1,'Benchmark Analysis'!$C50*5+'Benchmark Analysis'!$H50=AA$1),'Benchmark Analysis'!$L50*(1+'Benchmark Analysis'!$C$110)^'Cash Flow'!AA$1," ")</f>
        <v xml:space="preserve"> </v>
      </c>
      <c r="AB54" s="8" t="str">
        <f>IF(OR('Benchmark Analysis'!$H50=AB$1,'Benchmark Analysis'!$H50+'Benchmark Analysis'!$C50=AB$1,'Benchmark Analysis'!$C50*2+'Benchmark Analysis'!$H50=AB$1,'Benchmark Analysis'!$C50*3+'Benchmark Analysis'!$H50=AB$1,'Benchmark Analysis'!$C50*4+'Benchmark Analysis'!$H50=AB$1,'Benchmark Analysis'!$C50*5+'Benchmark Analysis'!$H50=AB$1),'Benchmark Analysis'!$L50*(1+'Benchmark Analysis'!$C$110)^'Cash Flow'!AB$1," ")</f>
        <v xml:space="preserve"> </v>
      </c>
      <c r="AC54" s="8" t="str">
        <f>IF(OR('Benchmark Analysis'!$H50=AC$1,'Benchmark Analysis'!$H50+'Benchmark Analysis'!$C50=AC$1,'Benchmark Analysis'!$C50*2+'Benchmark Analysis'!$H50=AC$1,'Benchmark Analysis'!$C50*3+'Benchmark Analysis'!$H50=AC$1,'Benchmark Analysis'!$C50*4+'Benchmark Analysis'!$H50=AC$1,'Benchmark Analysis'!$C50*5+'Benchmark Analysis'!$H50=AC$1),'Benchmark Analysis'!$L50*(1+'Benchmark Analysis'!$C$110)^'Cash Flow'!AC$1," ")</f>
        <v xml:space="preserve"> </v>
      </c>
      <c r="AD54" s="8" t="str">
        <f>IF(OR('Benchmark Analysis'!$H50=AD$1,'Benchmark Analysis'!$H50+'Benchmark Analysis'!$C50=AD$1,'Benchmark Analysis'!$C50*2+'Benchmark Analysis'!$H50=AD$1,'Benchmark Analysis'!$C50*3+'Benchmark Analysis'!$H50=AD$1,'Benchmark Analysis'!$C50*4+'Benchmark Analysis'!$H50=AD$1,'Benchmark Analysis'!$C50*5+'Benchmark Analysis'!$H50=AD$1),'Benchmark Analysis'!$L50*(1+'Benchmark Analysis'!$C$110)^'Cash Flow'!AD$1," ")</f>
        <v xml:space="preserve"> </v>
      </c>
      <c r="AE54" s="8" t="str">
        <f>IF(OR('Benchmark Analysis'!$H50=AE$1,'Benchmark Analysis'!$H50+'Benchmark Analysis'!$C50=AE$1,'Benchmark Analysis'!$C50*2+'Benchmark Analysis'!$H50=AE$1,'Benchmark Analysis'!$C50*3+'Benchmark Analysis'!$H50=AE$1,'Benchmark Analysis'!$C50*4+'Benchmark Analysis'!$H50=AE$1,'Benchmark Analysis'!$C50*5+'Benchmark Analysis'!$H50=AE$1),'Benchmark Analysis'!$L50*(1+'Benchmark Analysis'!$C$110)^'Cash Flow'!AE$1," ")</f>
        <v xml:space="preserve"> </v>
      </c>
      <c r="AF54" s="8" t="str">
        <f>IF(OR('Benchmark Analysis'!$H50=AF$1,'Benchmark Analysis'!$H50+'Benchmark Analysis'!$C50=AF$1,'Benchmark Analysis'!$C50*2+'Benchmark Analysis'!$H50=AF$1,'Benchmark Analysis'!$C50*3+'Benchmark Analysis'!$H50=AF$1,'Benchmark Analysis'!$C50*4+'Benchmark Analysis'!$H50=AF$1,'Benchmark Analysis'!$C50*5+'Benchmark Analysis'!$H50=AF$1),'Benchmark Analysis'!$L50*(1+'Benchmark Analysis'!$C$110)^'Cash Flow'!AF$1," ")</f>
        <v xml:space="preserve"> </v>
      </c>
      <c r="AG54" s="8" t="str">
        <f>IF(OR('Benchmark Analysis'!$H50=AG$1,'Benchmark Analysis'!$H50+'Benchmark Analysis'!$C50=AG$1,'Benchmark Analysis'!$C50*2+'Benchmark Analysis'!$H50=AG$1,'Benchmark Analysis'!$C50*3+'Benchmark Analysis'!$H50=AG$1,'Benchmark Analysis'!$C50*4+'Benchmark Analysis'!$H50=AG$1,'Benchmark Analysis'!$C50*5+'Benchmark Analysis'!$H50=AG$1),'Benchmark Analysis'!$L50*(1+'Benchmark Analysis'!$C$110)^'Cash Flow'!AG$1," ")</f>
        <v xml:space="preserve"> </v>
      </c>
    </row>
    <row r="55" spans="1:33" x14ac:dyDescent="0.2">
      <c r="A55" s="80" t="str">
        <f>'Benchmark Analysis'!A51</f>
        <v>10L</v>
      </c>
      <c r="B55" s="66" t="str">
        <f>'Benchmark Analysis'!B51</f>
        <v>Floor finishes - washrooms and hallway adjacent hall - vinyl</v>
      </c>
      <c r="C55" s="7"/>
      <c r="D55" s="8" t="str">
        <f>IF(OR('Benchmark Analysis'!$H51=D$1,'Benchmark Analysis'!$H51+'Benchmark Analysis'!$C51=D$1,'Benchmark Analysis'!$C51*2+'Benchmark Analysis'!$H51=D$1,'Benchmark Analysis'!$C51*3+'Benchmark Analysis'!$H51=D$1,'Benchmark Analysis'!$C51*4+'Benchmark Analysis'!$H51=D$1,'Benchmark Analysis'!$C51*5+'Benchmark Analysis'!$H51=D$1),'Benchmark Analysis'!$L51*(1+'Benchmark Analysis'!$C$110)^'Cash Flow'!D$1," ")</f>
        <v xml:space="preserve"> </v>
      </c>
      <c r="E55" s="8" t="str">
        <f>IF(OR('Benchmark Analysis'!$H51=E$1,'Benchmark Analysis'!$H51+'Benchmark Analysis'!$C51=E$1,'Benchmark Analysis'!$C51*2+'Benchmark Analysis'!$H51=E$1,'Benchmark Analysis'!$C51*3+'Benchmark Analysis'!$H51=E$1,'Benchmark Analysis'!$C51*4+'Benchmark Analysis'!$H51=E$1,'Benchmark Analysis'!$C51*5+'Benchmark Analysis'!$H51=E$1),'Benchmark Analysis'!$L51*(1+'Benchmark Analysis'!$C$110)^'Cash Flow'!E$1," ")</f>
        <v xml:space="preserve"> </v>
      </c>
      <c r="F55" s="8" t="str">
        <f>IF(OR('Benchmark Analysis'!$H51=F$1,'Benchmark Analysis'!$H51+'Benchmark Analysis'!$C51=F$1,'Benchmark Analysis'!$C51*2+'Benchmark Analysis'!$H51=F$1,'Benchmark Analysis'!$C51*3+'Benchmark Analysis'!$H51=F$1,'Benchmark Analysis'!$C51*4+'Benchmark Analysis'!$H51=F$1,'Benchmark Analysis'!$C51*5+'Benchmark Analysis'!$H51=F$1),'Benchmark Analysis'!$L51*(1+'Benchmark Analysis'!$C$110)^'Cash Flow'!F$1," ")</f>
        <v xml:space="preserve"> </v>
      </c>
      <c r="G55" s="8" t="str">
        <f>IF(OR('Benchmark Analysis'!$H51=G$1,'Benchmark Analysis'!$H51+'Benchmark Analysis'!$C51=G$1,'Benchmark Analysis'!$C51*2+'Benchmark Analysis'!$H51=G$1,'Benchmark Analysis'!$C51*3+'Benchmark Analysis'!$H51=G$1,'Benchmark Analysis'!$C51*4+'Benchmark Analysis'!$H51=G$1,'Benchmark Analysis'!$C51*5+'Benchmark Analysis'!$H51=G$1),'Benchmark Analysis'!$L51*(1+'Benchmark Analysis'!$C$110)^'Cash Flow'!G$1," ")</f>
        <v xml:space="preserve"> </v>
      </c>
      <c r="H55" s="8" t="str">
        <f>IF(OR('Benchmark Analysis'!$H51=H$1,'Benchmark Analysis'!$H51+'Benchmark Analysis'!$C51=H$1,'Benchmark Analysis'!$C51*2+'Benchmark Analysis'!$H51=H$1,'Benchmark Analysis'!$C51*3+'Benchmark Analysis'!$H51=H$1,'Benchmark Analysis'!$C51*4+'Benchmark Analysis'!$H51=H$1,'Benchmark Analysis'!$C51*5+'Benchmark Analysis'!$H51=H$1),'Benchmark Analysis'!$L51*(1+'Benchmark Analysis'!$C$110)^'Cash Flow'!H$1," ")</f>
        <v xml:space="preserve"> </v>
      </c>
      <c r="I55" s="8" t="str">
        <f>IF(OR('Benchmark Analysis'!$H51=I$1,'Benchmark Analysis'!$H51+'Benchmark Analysis'!$C51=I$1,'Benchmark Analysis'!$C51*2+'Benchmark Analysis'!$H51=I$1,'Benchmark Analysis'!$C51*3+'Benchmark Analysis'!$H51=I$1,'Benchmark Analysis'!$C51*4+'Benchmark Analysis'!$H51=I$1,'Benchmark Analysis'!$C51*5+'Benchmark Analysis'!$H51=I$1),'Benchmark Analysis'!$L51*(1+'Benchmark Analysis'!$C$110)^'Cash Flow'!I$1," ")</f>
        <v xml:space="preserve"> </v>
      </c>
      <c r="J55" s="8" t="str">
        <f>IF(OR('Benchmark Analysis'!$H51=J$1,'Benchmark Analysis'!$H51+'Benchmark Analysis'!$C51=J$1,'Benchmark Analysis'!$C51*2+'Benchmark Analysis'!$H51=J$1,'Benchmark Analysis'!$C51*3+'Benchmark Analysis'!$H51=J$1,'Benchmark Analysis'!$C51*4+'Benchmark Analysis'!$H51=J$1,'Benchmark Analysis'!$C51*5+'Benchmark Analysis'!$H51=J$1),'Benchmark Analysis'!$L51*(1+'Benchmark Analysis'!$C$110)^'Cash Flow'!J$1," ")</f>
        <v xml:space="preserve"> </v>
      </c>
      <c r="K55" s="8" t="str">
        <f>IF(OR('Benchmark Analysis'!$H51=K$1,'Benchmark Analysis'!$H51+'Benchmark Analysis'!$C51=K$1,'Benchmark Analysis'!$C51*2+'Benchmark Analysis'!$H51=K$1,'Benchmark Analysis'!$C51*3+'Benchmark Analysis'!$H51=K$1,'Benchmark Analysis'!$C51*4+'Benchmark Analysis'!$H51=K$1,'Benchmark Analysis'!$C51*5+'Benchmark Analysis'!$H51=K$1),'Benchmark Analysis'!$L51*(1+'Benchmark Analysis'!$C$110)^'Cash Flow'!K$1," ")</f>
        <v xml:space="preserve"> </v>
      </c>
      <c r="L55" s="8" t="str">
        <f>IF(OR('Benchmark Analysis'!$H51=L$1,'Benchmark Analysis'!$H51+'Benchmark Analysis'!$C51=L$1,'Benchmark Analysis'!$C51*2+'Benchmark Analysis'!$H51=L$1,'Benchmark Analysis'!$C51*3+'Benchmark Analysis'!$H51=L$1,'Benchmark Analysis'!$C51*4+'Benchmark Analysis'!$H51=L$1,'Benchmark Analysis'!$C51*5+'Benchmark Analysis'!$H51=L$1),'Benchmark Analysis'!$L51*(1+'Benchmark Analysis'!$C$110)^'Cash Flow'!L$1," ")</f>
        <v xml:space="preserve"> </v>
      </c>
      <c r="M55" s="8" t="str">
        <f>IF(OR('Benchmark Analysis'!$H51=M$1,'Benchmark Analysis'!$H51+'Benchmark Analysis'!$C51=M$1,'Benchmark Analysis'!$C51*2+'Benchmark Analysis'!$H51=M$1,'Benchmark Analysis'!$C51*3+'Benchmark Analysis'!$H51=M$1,'Benchmark Analysis'!$C51*4+'Benchmark Analysis'!$H51=M$1,'Benchmark Analysis'!$C51*5+'Benchmark Analysis'!$H51=M$1),'Benchmark Analysis'!$L51*(1+'Benchmark Analysis'!$C$110)^'Cash Flow'!M$1," ")</f>
        <v xml:space="preserve"> </v>
      </c>
      <c r="N55" s="8" t="str">
        <f>IF(OR('Benchmark Analysis'!$H51=N$1,'Benchmark Analysis'!$H51+'Benchmark Analysis'!$C51=N$1,'Benchmark Analysis'!$C51*2+'Benchmark Analysis'!$H51=N$1,'Benchmark Analysis'!$C51*3+'Benchmark Analysis'!$H51=N$1,'Benchmark Analysis'!$C51*4+'Benchmark Analysis'!$H51=N$1,'Benchmark Analysis'!$C51*5+'Benchmark Analysis'!$H51=N$1),'Benchmark Analysis'!$L51*(1+'Benchmark Analysis'!$C$110)^'Cash Flow'!N$1," ")</f>
        <v xml:space="preserve"> </v>
      </c>
      <c r="O55" s="8" t="str">
        <f>IF(OR('Benchmark Analysis'!$H51=O$1,'Benchmark Analysis'!$H51+'Benchmark Analysis'!$C51=O$1,'Benchmark Analysis'!$C51*2+'Benchmark Analysis'!$H51=O$1,'Benchmark Analysis'!$C51*3+'Benchmark Analysis'!$H51=O$1,'Benchmark Analysis'!$C51*4+'Benchmark Analysis'!$H51=O$1,'Benchmark Analysis'!$C51*5+'Benchmark Analysis'!$H51=O$1),'Benchmark Analysis'!$L51*(1+'Benchmark Analysis'!$C$110)^'Cash Flow'!O$1," ")</f>
        <v xml:space="preserve"> </v>
      </c>
      <c r="P55" s="8">
        <f>IF(OR('Benchmark Analysis'!$H51=P$1,'Benchmark Analysis'!$H51+'Benchmark Analysis'!$C51=P$1,'Benchmark Analysis'!$C51*2+'Benchmark Analysis'!$H51=P$1,'Benchmark Analysis'!$C51*3+'Benchmark Analysis'!$H51=P$1,'Benchmark Analysis'!$C51*4+'Benchmark Analysis'!$H51=P$1,'Benchmark Analysis'!$C51*5+'Benchmark Analysis'!$H51=P$1),'Benchmark Analysis'!$L51*(1+'Benchmark Analysis'!$C$110)^'Cash Flow'!P$1," ")</f>
        <v>1940.4099456806941</v>
      </c>
      <c r="Q55" s="8" t="str">
        <f>IF(OR('Benchmark Analysis'!$H51=Q$1,'Benchmark Analysis'!$H51+'Benchmark Analysis'!$C51=Q$1,'Benchmark Analysis'!$C51*2+'Benchmark Analysis'!$H51=Q$1,'Benchmark Analysis'!$C51*3+'Benchmark Analysis'!$H51=Q$1,'Benchmark Analysis'!$C51*4+'Benchmark Analysis'!$H51=Q$1,'Benchmark Analysis'!$C51*5+'Benchmark Analysis'!$H51=Q$1),'Benchmark Analysis'!$L51*(1+'Benchmark Analysis'!$C$110)^'Cash Flow'!Q$1," ")</f>
        <v xml:space="preserve"> </v>
      </c>
      <c r="R55" s="8" t="str">
        <f>IF(OR('Benchmark Analysis'!$H51=R$1,'Benchmark Analysis'!$H51+'Benchmark Analysis'!$C51=R$1,'Benchmark Analysis'!$C51*2+'Benchmark Analysis'!$H51=R$1,'Benchmark Analysis'!$C51*3+'Benchmark Analysis'!$H51=R$1,'Benchmark Analysis'!$C51*4+'Benchmark Analysis'!$H51=R$1,'Benchmark Analysis'!$C51*5+'Benchmark Analysis'!$H51=R$1),'Benchmark Analysis'!$L51*(1+'Benchmark Analysis'!$C$110)^'Cash Flow'!R$1," ")</f>
        <v xml:space="preserve"> </v>
      </c>
      <c r="S55" s="8" t="str">
        <f>IF(OR('Benchmark Analysis'!$H51=S$1,'Benchmark Analysis'!$H51+'Benchmark Analysis'!$C51=S$1,'Benchmark Analysis'!$C51*2+'Benchmark Analysis'!$H51=S$1,'Benchmark Analysis'!$C51*3+'Benchmark Analysis'!$H51=S$1,'Benchmark Analysis'!$C51*4+'Benchmark Analysis'!$H51=S$1,'Benchmark Analysis'!$C51*5+'Benchmark Analysis'!$H51=S$1),'Benchmark Analysis'!$L51*(1+'Benchmark Analysis'!$C$110)^'Cash Flow'!S$1," ")</f>
        <v xml:space="preserve"> </v>
      </c>
      <c r="T55" s="8" t="str">
        <f>IF(OR('Benchmark Analysis'!$H51=T$1,'Benchmark Analysis'!$H51+'Benchmark Analysis'!$C51=T$1,'Benchmark Analysis'!$C51*2+'Benchmark Analysis'!$H51=T$1,'Benchmark Analysis'!$C51*3+'Benchmark Analysis'!$H51=T$1,'Benchmark Analysis'!$C51*4+'Benchmark Analysis'!$H51=T$1,'Benchmark Analysis'!$C51*5+'Benchmark Analysis'!$H51=T$1),'Benchmark Analysis'!$L51*(1+'Benchmark Analysis'!$C$110)^'Cash Flow'!T$1," ")</f>
        <v xml:space="preserve"> </v>
      </c>
      <c r="U55" s="8" t="str">
        <f>IF(OR('Benchmark Analysis'!$H51=U$1,'Benchmark Analysis'!$H51+'Benchmark Analysis'!$C51=U$1,'Benchmark Analysis'!$C51*2+'Benchmark Analysis'!$H51=U$1,'Benchmark Analysis'!$C51*3+'Benchmark Analysis'!$H51=U$1,'Benchmark Analysis'!$C51*4+'Benchmark Analysis'!$H51=U$1,'Benchmark Analysis'!$C51*5+'Benchmark Analysis'!$H51=U$1),'Benchmark Analysis'!$L51*(1+'Benchmark Analysis'!$C$110)^'Cash Flow'!U$1," ")</f>
        <v xml:space="preserve"> </v>
      </c>
      <c r="V55" s="8" t="str">
        <f>IF(OR('Benchmark Analysis'!$H51=V$1,'Benchmark Analysis'!$H51+'Benchmark Analysis'!$C51=V$1,'Benchmark Analysis'!$C51*2+'Benchmark Analysis'!$H51=V$1,'Benchmark Analysis'!$C51*3+'Benchmark Analysis'!$H51=V$1,'Benchmark Analysis'!$C51*4+'Benchmark Analysis'!$H51=V$1,'Benchmark Analysis'!$C51*5+'Benchmark Analysis'!$H51=V$1),'Benchmark Analysis'!$L51*(1+'Benchmark Analysis'!$C$110)^'Cash Flow'!V$1," ")</f>
        <v xml:space="preserve"> </v>
      </c>
      <c r="W55" s="8" t="str">
        <f>IF(OR('Benchmark Analysis'!$H51=W$1,'Benchmark Analysis'!$H51+'Benchmark Analysis'!$C51=W$1,'Benchmark Analysis'!$C51*2+'Benchmark Analysis'!$H51=W$1,'Benchmark Analysis'!$C51*3+'Benchmark Analysis'!$H51=W$1,'Benchmark Analysis'!$C51*4+'Benchmark Analysis'!$H51=W$1,'Benchmark Analysis'!$C51*5+'Benchmark Analysis'!$H51=W$1),'Benchmark Analysis'!$L51*(1+'Benchmark Analysis'!$C$110)^'Cash Flow'!W$1," ")</f>
        <v xml:space="preserve"> </v>
      </c>
      <c r="X55" s="8" t="str">
        <f>IF(OR('Benchmark Analysis'!$H51=X$1,'Benchmark Analysis'!$H51+'Benchmark Analysis'!$C51=X$1,'Benchmark Analysis'!$C51*2+'Benchmark Analysis'!$H51=X$1,'Benchmark Analysis'!$C51*3+'Benchmark Analysis'!$H51=X$1,'Benchmark Analysis'!$C51*4+'Benchmark Analysis'!$H51=X$1,'Benchmark Analysis'!$C51*5+'Benchmark Analysis'!$H51=X$1),'Benchmark Analysis'!$L51*(1+'Benchmark Analysis'!$C$110)^'Cash Flow'!X$1," ")</f>
        <v xml:space="preserve"> </v>
      </c>
      <c r="Y55" s="8" t="str">
        <f>IF(OR('Benchmark Analysis'!$H51=Y$1,'Benchmark Analysis'!$H51+'Benchmark Analysis'!$C51=Y$1,'Benchmark Analysis'!$C51*2+'Benchmark Analysis'!$H51=Y$1,'Benchmark Analysis'!$C51*3+'Benchmark Analysis'!$H51=Y$1,'Benchmark Analysis'!$C51*4+'Benchmark Analysis'!$H51=Y$1,'Benchmark Analysis'!$C51*5+'Benchmark Analysis'!$H51=Y$1),'Benchmark Analysis'!$L51*(1+'Benchmark Analysis'!$C$110)^'Cash Flow'!Y$1," ")</f>
        <v xml:space="preserve"> </v>
      </c>
      <c r="Z55" s="8" t="str">
        <f>IF(OR('Benchmark Analysis'!$H51=Z$1,'Benchmark Analysis'!$H51+'Benchmark Analysis'!$C51=Z$1,'Benchmark Analysis'!$C51*2+'Benchmark Analysis'!$H51=Z$1,'Benchmark Analysis'!$C51*3+'Benchmark Analysis'!$H51=Z$1,'Benchmark Analysis'!$C51*4+'Benchmark Analysis'!$H51=Z$1,'Benchmark Analysis'!$C51*5+'Benchmark Analysis'!$H51=Z$1),'Benchmark Analysis'!$L51*(1+'Benchmark Analysis'!$C$110)^'Cash Flow'!Z$1," ")</f>
        <v xml:space="preserve"> </v>
      </c>
      <c r="AA55" s="8" t="str">
        <f>IF(OR('Benchmark Analysis'!$H51=AA$1,'Benchmark Analysis'!$H51+'Benchmark Analysis'!$C51=AA$1,'Benchmark Analysis'!$C51*2+'Benchmark Analysis'!$H51=AA$1,'Benchmark Analysis'!$C51*3+'Benchmark Analysis'!$H51=AA$1,'Benchmark Analysis'!$C51*4+'Benchmark Analysis'!$H51=AA$1,'Benchmark Analysis'!$C51*5+'Benchmark Analysis'!$H51=AA$1),'Benchmark Analysis'!$L51*(1+'Benchmark Analysis'!$C$110)^'Cash Flow'!AA$1," ")</f>
        <v xml:space="preserve"> </v>
      </c>
      <c r="AB55" s="8" t="str">
        <f>IF(OR('Benchmark Analysis'!$H51=AB$1,'Benchmark Analysis'!$H51+'Benchmark Analysis'!$C51=AB$1,'Benchmark Analysis'!$C51*2+'Benchmark Analysis'!$H51=AB$1,'Benchmark Analysis'!$C51*3+'Benchmark Analysis'!$H51=AB$1,'Benchmark Analysis'!$C51*4+'Benchmark Analysis'!$H51=AB$1,'Benchmark Analysis'!$C51*5+'Benchmark Analysis'!$H51=AB$1),'Benchmark Analysis'!$L51*(1+'Benchmark Analysis'!$C$110)^'Cash Flow'!AB$1," ")</f>
        <v xml:space="preserve"> </v>
      </c>
      <c r="AC55" s="8" t="str">
        <f>IF(OR('Benchmark Analysis'!$H51=AC$1,'Benchmark Analysis'!$H51+'Benchmark Analysis'!$C51=AC$1,'Benchmark Analysis'!$C51*2+'Benchmark Analysis'!$H51=AC$1,'Benchmark Analysis'!$C51*3+'Benchmark Analysis'!$H51=AC$1,'Benchmark Analysis'!$C51*4+'Benchmark Analysis'!$H51=AC$1,'Benchmark Analysis'!$C51*5+'Benchmark Analysis'!$H51=AC$1),'Benchmark Analysis'!$L51*(1+'Benchmark Analysis'!$C$110)^'Cash Flow'!AC$1," ")</f>
        <v xml:space="preserve"> </v>
      </c>
      <c r="AD55" s="8" t="str">
        <f>IF(OR('Benchmark Analysis'!$H51=AD$1,'Benchmark Analysis'!$H51+'Benchmark Analysis'!$C51=AD$1,'Benchmark Analysis'!$C51*2+'Benchmark Analysis'!$H51=AD$1,'Benchmark Analysis'!$C51*3+'Benchmark Analysis'!$H51=AD$1,'Benchmark Analysis'!$C51*4+'Benchmark Analysis'!$H51=AD$1,'Benchmark Analysis'!$C51*5+'Benchmark Analysis'!$H51=AD$1),'Benchmark Analysis'!$L51*(1+'Benchmark Analysis'!$C$110)^'Cash Flow'!AD$1," ")</f>
        <v xml:space="preserve"> </v>
      </c>
      <c r="AE55" s="8" t="str">
        <f>IF(OR('Benchmark Analysis'!$H51=AE$1,'Benchmark Analysis'!$H51+'Benchmark Analysis'!$C51=AE$1,'Benchmark Analysis'!$C51*2+'Benchmark Analysis'!$H51=AE$1,'Benchmark Analysis'!$C51*3+'Benchmark Analysis'!$H51=AE$1,'Benchmark Analysis'!$C51*4+'Benchmark Analysis'!$H51=AE$1,'Benchmark Analysis'!$C51*5+'Benchmark Analysis'!$H51=AE$1),'Benchmark Analysis'!$L51*(1+'Benchmark Analysis'!$C$110)^'Cash Flow'!AE$1," ")</f>
        <v xml:space="preserve"> </v>
      </c>
      <c r="AF55" s="8" t="str">
        <f>IF(OR('Benchmark Analysis'!$H51=AF$1,'Benchmark Analysis'!$H51+'Benchmark Analysis'!$C51=AF$1,'Benchmark Analysis'!$C51*2+'Benchmark Analysis'!$H51=AF$1,'Benchmark Analysis'!$C51*3+'Benchmark Analysis'!$H51=AF$1,'Benchmark Analysis'!$C51*4+'Benchmark Analysis'!$H51=AF$1,'Benchmark Analysis'!$C51*5+'Benchmark Analysis'!$H51=AF$1),'Benchmark Analysis'!$L51*(1+'Benchmark Analysis'!$C$110)^'Cash Flow'!AF$1," ")</f>
        <v xml:space="preserve"> </v>
      </c>
      <c r="AG55" s="8" t="str">
        <f>IF(OR('Benchmark Analysis'!$H51=AG$1,'Benchmark Analysis'!$H51+'Benchmark Analysis'!$C51=AG$1,'Benchmark Analysis'!$C51*2+'Benchmark Analysis'!$H51=AG$1,'Benchmark Analysis'!$C51*3+'Benchmark Analysis'!$H51=AG$1,'Benchmark Analysis'!$C51*4+'Benchmark Analysis'!$H51=AG$1,'Benchmark Analysis'!$C51*5+'Benchmark Analysis'!$H51=AG$1),'Benchmark Analysis'!$L51*(1+'Benchmark Analysis'!$C$110)^'Cash Flow'!AG$1," ")</f>
        <v xml:space="preserve"> </v>
      </c>
    </row>
    <row r="56" spans="1:33" x14ac:dyDescent="0.2">
      <c r="A56" s="80" t="str">
        <f>'Benchmark Analysis'!A52</f>
        <v>10N</v>
      </c>
      <c r="B56" s="66" t="str">
        <f>'Benchmark Analysis'!B52</f>
        <v>Floor finishes - sacristy, office, hallway and washroom in church</v>
      </c>
      <c r="C56" s="7"/>
      <c r="D56" s="8" t="str">
        <f>IF(OR('Benchmark Analysis'!$H52=D$1,'Benchmark Analysis'!$H52+'Benchmark Analysis'!$C52=D$1,'Benchmark Analysis'!$C52*2+'Benchmark Analysis'!$H52=D$1,'Benchmark Analysis'!$C52*3+'Benchmark Analysis'!$H52=D$1,'Benchmark Analysis'!$C52*4+'Benchmark Analysis'!$H52=D$1,'Benchmark Analysis'!$C52*5+'Benchmark Analysis'!$H52=D$1),'Benchmark Analysis'!$L52*(1+'Benchmark Analysis'!$C$110)^'Cash Flow'!D$1," ")</f>
        <v xml:space="preserve"> </v>
      </c>
      <c r="E56" s="8" t="str">
        <f>IF(OR('Benchmark Analysis'!$H52=E$1,'Benchmark Analysis'!$H52+'Benchmark Analysis'!$C52=E$1,'Benchmark Analysis'!$C52*2+'Benchmark Analysis'!$H52=E$1,'Benchmark Analysis'!$C52*3+'Benchmark Analysis'!$H52=E$1,'Benchmark Analysis'!$C52*4+'Benchmark Analysis'!$H52=E$1,'Benchmark Analysis'!$C52*5+'Benchmark Analysis'!$H52=E$1),'Benchmark Analysis'!$L52*(1+'Benchmark Analysis'!$C$110)^'Cash Flow'!E$1," ")</f>
        <v xml:space="preserve"> </v>
      </c>
      <c r="F56" s="8" t="str">
        <f>IF(OR('Benchmark Analysis'!$H52=F$1,'Benchmark Analysis'!$H52+'Benchmark Analysis'!$C52=F$1,'Benchmark Analysis'!$C52*2+'Benchmark Analysis'!$H52=F$1,'Benchmark Analysis'!$C52*3+'Benchmark Analysis'!$H52=F$1,'Benchmark Analysis'!$C52*4+'Benchmark Analysis'!$H52=F$1,'Benchmark Analysis'!$C52*5+'Benchmark Analysis'!$H52=F$1),'Benchmark Analysis'!$L52*(1+'Benchmark Analysis'!$C$110)^'Cash Flow'!F$1," ")</f>
        <v xml:space="preserve"> </v>
      </c>
      <c r="G56" s="8" t="str">
        <f>IF(OR('Benchmark Analysis'!$H52=G$1,'Benchmark Analysis'!$H52+'Benchmark Analysis'!$C52=G$1,'Benchmark Analysis'!$C52*2+'Benchmark Analysis'!$H52=G$1,'Benchmark Analysis'!$C52*3+'Benchmark Analysis'!$H52=G$1,'Benchmark Analysis'!$C52*4+'Benchmark Analysis'!$H52=G$1,'Benchmark Analysis'!$C52*5+'Benchmark Analysis'!$H52=G$1),'Benchmark Analysis'!$L52*(1+'Benchmark Analysis'!$C$110)^'Cash Flow'!G$1," ")</f>
        <v xml:space="preserve"> </v>
      </c>
      <c r="H56" s="8">
        <f>IF(OR('Benchmark Analysis'!$H52=H$1,'Benchmark Analysis'!$H52+'Benchmark Analysis'!$C52=H$1,'Benchmark Analysis'!$C52*2+'Benchmark Analysis'!$H52=H$1,'Benchmark Analysis'!$C52*3+'Benchmark Analysis'!$H52=H$1,'Benchmark Analysis'!$C52*4+'Benchmark Analysis'!$H52=H$1,'Benchmark Analysis'!$C52*5+'Benchmark Analysis'!$H52=H$1),'Benchmark Analysis'!$L52*(1+'Benchmark Analysis'!$C$110)^'Cash Flow'!H$1," ")</f>
        <v>1656.1212048</v>
      </c>
      <c r="I56" s="8" t="str">
        <f>IF(OR('Benchmark Analysis'!$H52=I$1,'Benchmark Analysis'!$H52+'Benchmark Analysis'!$C52=I$1,'Benchmark Analysis'!$C52*2+'Benchmark Analysis'!$H52=I$1,'Benchmark Analysis'!$C52*3+'Benchmark Analysis'!$H52=I$1,'Benchmark Analysis'!$C52*4+'Benchmark Analysis'!$H52=I$1,'Benchmark Analysis'!$C52*5+'Benchmark Analysis'!$H52=I$1),'Benchmark Analysis'!$L52*(1+'Benchmark Analysis'!$C$110)^'Cash Flow'!I$1," ")</f>
        <v xml:space="preserve"> </v>
      </c>
      <c r="J56" s="8" t="str">
        <f>IF(OR('Benchmark Analysis'!$H52=J$1,'Benchmark Analysis'!$H52+'Benchmark Analysis'!$C52=J$1,'Benchmark Analysis'!$C52*2+'Benchmark Analysis'!$H52=J$1,'Benchmark Analysis'!$C52*3+'Benchmark Analysis'!$H52=J$1,'Benchmark Analysis'!$C52*4+'Benchmark Analysis'!$H52=J$1,'Benchmark Analysis'!$C52*5+'Benchmark Analysis'!$H52=J$1),'Benchmark Analysis'!$L52*(1+'Benchmark Analysis'!$C$110)^'Cash Flow'!J$1," ")</f>
        <v xml:space="preserve"> </v>
      </c>
      <c r="K56" s="8" t="str">
        <f>IF(OR('Benchmark Analysis'!$H52=K$1,'Benchmark Analysis'!$H52+'Benchmark Analysis'!$C52=K$1,'Benchmark Analysis'!$C52*2+'Benchmark Analysis'!$H52=K$1,'Benchmark Analysis'!$C52*3+'Benchmark Analysis'!$H52=K$1,'Benchmark Analysis'!$C52*4+'Benchmark Analysis'!$H52=K$1,'Benchmark Analysis'!$C52*5+'Benchmark Analysis'!$H52=K$1),'Benchmark Analysis'!$L52*(1+'Benchmark Analysis'!$C$110)^'Cash Flow'!K$1," ")</f>
        <v xml:space="preserve"> </v>
      </c>
      <c r="L56" s="8" t="str">
        <f>IF(OR('Benchmark Analysis'!$H52=L$1,'Benchmark Analysis'!$H52+'Benchmark Analysis'!$C52=L$1,'Benchmark Analysis'!$C52*2+'Benchmark Analysis'!$H52=L$1,'Benchmark Analysis'!$C52*3+'Benchmark Analysis'!$H52=L$1,'Benchmark Analysis'!$C52*4+'Benchmark Analysis'!$H52=L$1,'Benchmark Analysis'!$C52*5+'Benchmark Analysis'!$H52=L$1),'Benchmark Analysis'!$L52*(1+'Benchmark Analysis'!$C$110)^'Cash Flow'!L$1," ")</f>
        <v xml:space="preserve"> </v>
      </c>
      <c r="M56" s="8" t="str">
        <f>IF(OR('Benchmark Analysis'!$H52=M$1,'Benchmark Analysis'!$H52+'Benchmark Analysis'!$C52=M$1,'Benchmark Analysis'!$C52*2+'Benchmark Analysis'!$H52=M$1,'Benchmark Analysis'!$C52*3+'Benchmark Analysis'!$H52=M$1,'Benchmark Analysis'!$C52*4+'Benchmark Analysis'!$H52=M$1,'Benchmark Analysis'!$C52*5+'Benchmark Analysis'!$H52=M$1),'Benchmark Analysis'!$L52*(1+'Benchmark Analysis'!$C$110)^'Cash Flow'!M$1," ")</f>
        <v xml:space="preserve"> </v>
      </c>
      <c r="N56" s="8" t="str">
        <f>IF(OR('Benchmark Analysis'!$H52=N$1,'Benchmark Analysis'!$H52+'Benchmark Analysis'!$C52=N$1,'Benchmark Analysis'!$C52*2+'Benchmark Analysis'!$H52=N$1,'Benchmark Analysis'!$C52*3+'Benchmark Analysis'!$H52=N$1,'Benchmark Analysis'!$C52*4+'Benchmark Analysis'!$H52=N$1,'Benchmark Analysis'!$C52*5+'Benchmark Analysis'!$H52=N$1),'Benchmark Analysis'!$L52*(1+'Benchmark Analysis'!$C$110)^'Cash Flow'!N$1," ")</f>
        <v xml:space="preserve"> </v>
      </c>
      <c r="O56" s="8" t="str">
        <f>IF(OR('Benchmark Analysis'!$H52=O$1,'Benchmark Analysis'!$H52+'Benchmark Analysis'!$C52=O$1,'Benchmark Analysis'!$C52*2+'Benchmark Analysis'!$H52=O$1,'Benchmark Analysis'!$C52*3+'Benchmark Analysis'!$H52=O$1,'Benchmark Analysis'!$C52*4+'Benchmark Analysis'!$H52=O$1,'Benchmark Analysis'!$C52*5+'Benchmark Analysis'!$H52=O$1),'Benchmark Analysis'!$L52*(1+'Benchmark Analysis'!$C$110)^'Cash Flow'!O$1," ")</f>
        <v xml:space="preserve"> </v>
      </c>
      <c r="P56" s="8" t="str">
        <f>IF(OR('Benchmark Analysis'!$H52=P$1,'Benchmark Analysis'!$H52+'Benchmark Analysis'!$C52=P$1,'Benchmark Analysis'!$C52*2+'Benchmark Analysis'!$H52=P$1,'Benchmark Analysis'!$C52*3+'Benchmark Analysis'!$H52=P$1,'Benchmark Analysis'!$C52*4+'Benchmark Analysis'!$H52=P$1,'Benchmark Analysis'!$C52*5+'Benchmark Analysis'!$H52=P$1),'Benchmark Analysis'!$L52*(1+'Benchmark Analysis'!$C$110)^'Cash Flow'!P$1," ")</f>
        <v xml:space="preserve"> </v>
      </c>
      <c r="Q56" s="8" t="str">
        <f>IF(OR('Benchmark Analysis'!$H52=Q$1,'Benchmark Analysis'!$H52+'Benchmark Analysis'!$C52=Q$1,'Benchmark Analysis'!$C52*2+'Benchmark Analysis'!$H52=Q$1,'Benchmark Analysis'!$C52*3+'Benchmark Analysis'!$H52=Q$1,'Benchmark Analysis'!$C52*4+'Benchmark Analysis'!$H52=Q$1,'Benchmark Analysis'!$C52*5+'Benchmark Analysis'!$H52=Q$1),'Benchmark Analysis'!$L52*(1+'Benchmark Analysis'!$C$110)^'Cash Flow'!Q$1," ")</f>
        <v xml:space="preserve"> </v>
      </c>
      <c r="R56" s="8" t="str">
        <f>IF(OR('Benchmark Analysis'!$H52=R$1,'Benchmark Analysis'!$H52+'Benchmark Analysis'!$C52=R$1,'Benchmark Analysis'!$C52*2+'Benchmark Analysis'!$H52=R$1,'Benchmark Analysis'!$C52*3+'Benchmark Analysis'!$H52=R$1,'Benchmark Analysis'!$C52*4+'Benchmark Analysis'!$H52=R$1,'Benchmark Analysis'!$C52*5+'Benchmark Analysis'!$H52=R$1),'Benchmark Analysis'!$L52*(1+'Benchmark Analysis'!$C$110)^'Cash Flow'!R$1," ")</f>
        <v xml:space="preserve"> </v>
      </c>
      <c r="S56" s="8" t="str">
        <f>IF(OR('Benchmark Analysis'!$H52=S$1,'Benchmark Analysis'!$H52+'Benchmark Analysis'!$C52=S$1,'Benchmark Analysis'!$C52*2+'Benchmark Analysis'!$H52=S$1,'Benchmark Analysis'!$C52*3+'Benchmark Analysis'!$H52=S$1,'Benchmark Analysis'!$C52*4+'Benchmark Analysis'!$H52=S$1,'Benchmark Analysis'!$C52*5+'Benchmark Analysis'!$H52=S$1),'Benchmark Analysis'!$L52*(1+'Benchmark Analysis'!$C$110)^'Cash Flow'!S$1," ")</f>
        <v xml:space="preserve"> </v>
      </c>
      <c r="T56" s="8" t="str">
        <f>IF(OR('Benchmark Analysis'!$H52=T$1,'Benchmark Analysis'!$H52+'Benchmark Analysis'!$C52=T$1,'Benchmark Analysis'!$C52*2+'Benchmark Analysis'!$H52=T$1,'Benchmark Analysis'!$C52*3+'Benchmark Analysis'!$H52=T$1,'Benchmark Analysis'!$C52*4+'Benchmark Analysis'!$H52=T$1,'Benchmark Analysis'!$C52*5+'Benchmark Analysis'!$H52=T$1),'Benchmark Analysis'!$L52*(1+'Benchmark Analysis'!$C$110)^'Cash Flow'!T$1," ")</f>
        <v xml:space="preserve"> </v>
      </c>
      <c r="U56" s="8" t="str">
        <f>IF(OR('Benchmark Analysis'!$H52=U$1,'Benchmark Analysis'!$H52+'Benchmark Analysis'!$C52=U$1,'Benchmark Analysis'!$C52*2+'Benchmark Analysis'!$H52=U$1,'Benchmark Analysis'!$C52*3+'Benchmark Analysis'!$H52=U$1,'Benchmark Analysis'!$C52*4+'Benchmark Analysis'!$H52=U$1,'Benchmark Analysis'!$C52*5+'Benchmark Analysis'!$H52=U$1),'Benchmark Analysis'!$L52*(1+'Benchmark Analysis'!$C$110)^'Cash Flow'!U$1," ")</f>
        <v xml:space="preserve"> </v>
      </c>
      <c r="V56" s="8" t="str">
        <f>IF(OR('Benchmark Analysis'!$H52=V$1,'Benchmark Analysis'!$H52+'Benchmark Analysis'!$C52=V$1,'Benchmark Analysis'!$C52*2+'Benchmark Analysis'!$H52=V$1,'Benchmark Analysis'!$C52*3+'Benchmark Analysis'!$H52=V$1,'Benchmark Analysis'!$C52*4+'Benchmark Analysis'!$H52=V$1,'Benchmark Analysis'!$C52*5+'Benchmark Analysis'!$H52=V$1),'Benchmark Analysis'!$L52*(1+'Benchmark Analysis'!$C$110)^'Cash Flow'!V$1," ")</f>
        <v xml:space="preserve"> </v>
      </c>
      <c r="W56" s="8" t="str">
        <f>IF(OR('Benchmark Analysis'!$H52=W$1,'Benchmark Analysis'!$H52+'Benchmark Analysis'!$C52=W$1,'Benchmark Analysis'!$C52*2+'Benchmark Analysis'!$H52=W$1,'Benchmark Analysis'!$C52*3+'Benchmark Analysis'!$H52=W$1,'Benchmark Analysis'!$C52*4+'Benchmark Analysis'!$H52=W$1,'Benchmark Analysis'!$C52*5+'Benchmark Analysis'!$H52=W$1),'Benchmark Analysis'!$L52*(1+'Benchmark Analysis'!$C$110)^'Cash Flow'!W$1," ")</f>
        <v xml:space="preserve"> </v>
      </c>
      <c r="X56" s="8" t="str">
        <f>IF(OR('Benchmark Analysis'!$H52=X$1,'Benchmark Analysis'!$H52+'Benchmark Analysis'!$C52=X$1,'Benchmark Analysis'!$C52*2+'Benchmark Analysis'!$H52=X$1,'Benchmark Analysis'!$C52*3+'Benchmark Analysis'!$H52=X$1,'Benchmark Analysis'!$C52*4+'Benchmark Analysis'!$H52=X$1,'Benchmark Analysis'!$C52*5+'Benchmark Analysis'!$H52=X$1),'Benchmark Analysis'!$L52*(1+'Benchmark Analysis'!$C$110)^'Cash Flow'!X$1," ")</f>
        <v xml:space="preserve"> </v>
      </c>
      <c r="Y56" s="8" t="str">
        <f>IF(OR('Benchmark Analysis'!$H52=Y$1,'Benchmark Analysis'!$H52+'Benchmark Analysis'!$C52=Y$1,'Benchmark Analysis'!$C52*2+'Benchmark Analysis'!$H52=Y$1,'Benchmark Analysis'!$C52*3+'Benchmark Analysis'!$H52=Y$1,'Benchmark Analysis'!$C52*4+'Benchmark Analysis'!$H52=Y$1,'Benchmark Analysis'!$C52*5+'Benchmark Analysis'!$H52=Y$1),'Benchmark Analysis'!$L52*(1+'Benchmark Analysis'!$C$110)^'Cash Flow'!Y$1," ")</f>
        <v xml:space="preserve"> </v>
      </c>
      <c r="Z56" s="8" t="str">
        <f>IF(OR('Benchmark Analysis'!$H52=Z$1,'Benchmark Analysis'!$H52+'Benchmark Analysis'!$C52=Z$1,'Benchmark Analysis'!$C52*2+'Benchmark Analysis'!$H52=Z$1,'Benchmark Analysis'!$C52*3+'Benchmark Analysis'!$H52=Z$1,'Benchmark Analysis'!$C52*4+'Benchmark Analysis'!$H52=Z$1,'Benchmark Analysis'!$C52*5+'Benchmark Analysis'!$H52=Z$1),'Benchmark Analysis'!$L52*(1+'Benchmark Analysis'!$C$110)^'Cash Flow'!Z$1," ")</f>
        <v xml:space="preserve"> </v>
      </c>
      <c r="AA56" s="8" t="str">
        <f>IF(OR('Benchmark Analysis'!$H52=AA$1,'Benchmark Analysis'!$H52+'Benchmark Analysis'!$C52=AA$1,'Benchmark Analysis'!$C52*2+'Benchmark Analysis'!$H52=AA$1,'Benchmark Analysis'!$C52*3+'Benchmark Analysis'!$H52=AA$1,'Benchmark Analysis'!$C52*4+'Benchmark Analysis'!$H52=AA$1,'Benchmark Analysis'!$C52*5+'Benchmark Analysis'!$H52=AA$1),'Benchmark Analysis'!$L52*(1+'Benchmark Analysis'!$C$110)^'Cash Flow'!AA$1," ")</f>
        <v xml:space="preserve"> </v>
      </c>
      <c r="AB56" s="8">
        <f>IF(OR('Benchmark Analysis'!$H52=AB$1,'Benchmark Analysis'!$H52+'Benchmark Analysis'!$C52=AB$1,'Benchmark Analysis'!$C52*2+'Benchmark Analysis'!$H52=AB$1,'Benchmark Analysis'!$C52*3+'Benchmark Analysis'!$H52=AB$1,'Benchmark Analysis'!$C52*4+'Benchmark Analysis'!$H52=AB$1,'Benchmark Analysis'!$C52*5+'Benchmark Analysis'!$H52=AB$1),'Benchmark Analysis'!$L52*(1+'Benchmark Analysis'!$C$110)^'Cash Flow'!AB$1," ")</f>
        <v>2460.9089916970943</v>
      </c>
      <c r="AC56" s="8" t="str">
        <f>IF(OR('Benchmark Analysis'!$H52=AC$1,'Benchmark Analysis'!$H52+'Benchmark Analysis'!$C52=AC$1,'Benchmark Analysis'!$C52*2+'Benchmark Analysis'!$H52=AC$1,'Benchmark Analysis'!$C52*3+'Benchmark Analysis'!$H52=AC$1,'Benchmark Analysis'!$C52*4+'Benchmark Analysis'!$H52=AC$1,'Benchmark Analysis'!$C52*5+'Benchmark Analysis'!$H52=AC$1),'Benchmark Analysis'!$L52*(1+'Benchmark Analysis'!$C$110)^'Cash Flow'!AC$1," ")</f>
        <v xml:space="preserve"> </v>
      </c>
      <c r="AD56" s="8" t="str">
        <f>IF(OR('Benchmark Analysis'!$H52=AD$1,'Benchmark Analysis'!$H52+'Benchmark Analysis'!$C52=AD$1,'Benchmark Analysis'!$C52*2+'Benchmark Analysis'!$H52=AD$1,'Benchmark Analysis'!$C52*3+'Benchmark Analysis'!$H52=AD$1,'Benchmark Analysis'!$C52*4+'Benchmark Analysis'!$H52=AD$1,'Benchmark Analysis'!$C52*5+'Benchmark Analysis'!$H52=AD$1),'Benchmark Analysis'!$L52*(1+'Benchmark Analysis'!$C$110)^'Cash Flow'!AD$1," ")</f>
        <v xml:space="preserve"> </v>
      </c>
      <c r="AE56" s="8" t="str">
        <f>IF(OR('Benchmark Analysis'!$H52=AE$1,'Benchmark Analysis'!$H52+'Benchmark Analysis'!$C52=AE$1,'Benchmark Analysis'!$C52*2+'Benchmark Analysis'!$H52=AE$1,'Benchmark Analysis'!$C52*3+'Benchmark Analysis'!$H52=AE$1,'Benchmark Analysis'!$C52*4+'Benchmark Analysis'!$H52=AE$1,'Benchmark Analysis'!$C52*5+'Benchmark Analysis'!$H52=AE$1),'Benchmark Analysis'!$L52*(1+'Benchmark Analysis'!$C$110)^'Cash Flow'!AE$1," ")</f>
        <v xml:space="preserve"> </v>
      </c>
      <c r="AF56" s="8" t="str">
        <f>IF(OR('Benchmark Analysis'!$H52=AF$1,'Benchmark Analysis'!$H52+'Benchmark Analysis'!$C52=AF$1,'Benchmark Analysis'!$C52*2+'Benchmark Analysis'!$H52=AF$1,'Benchmark Analysis'!$C52*3+'Benchmark Analysis'!$H52=AF$1,'Benchmark Analysis'!$C52*4+'Benchmark Analysis'!$H52=AF$1,'Benchmark Analysis'!$C52*5+'Benchmark Analysis'!$H52=AF$1),'Benchmark Analysis'!$L52*(1+'Benchmark Analysis'!$C$110)^'Cash Flow'!AF$1," ")</f>
        <v xml:space="preserve"> </v>
      </c>
      <c r="AG56" s="8" t="str">
        <f>IF(OR('Benchmark Analysis'!$H52=AG$1,'Benchmark Analysis'!$H52+'Benchmark Analysis'!$C52=AG$1,'Benchmark Analysis'!$C52*2+'Benchmark Analysis'!$H52=AG$1,'Benchmark Analysis'!$C52*3+'Benchmark Analysis'!$H52=AG$1,'Benchmark Analysis'!$C52*4+'Benchmark Analysis'!$H52=AG$1,'Benchmark Analysis'!$C52*5+'Benchmark Analysis'!$H52=AG$1),'Benchmark Analysis'!$L52*(1+'Benchmark Analysis'!$C$110)^'Cash Flow'!AG$1," ")</f>
        <v xml:space="preserve"> </v>
      </c>
    </row>
    <row r="57" spans="1:33" x14ac:dyDescent="0.2">
      <c r="A57" s="80" t="str">
        <f>'Benchmark Analysis'!A53</f>
        <v>11A</v>
      </c>
      <c r="B57" s="66" t="str">
        <f>'Benchmark Analysis'!B53</f>
        <v>Ceiling finishes - offices</v>
      </c>
      <c r="C57" s="7"/>
      <c r="D57" s="8" t="str">
        <f>IF(OR('Benchmark Analysis'!$H53=D$1,'Benchmark Analysis'!$H53+'Benchmark Analysis'!$C53=D$1,'Benchmark Analysis'!$C53*2+'Benchmark Analysis'!$H53=D$1,'Benchmark Analysis'!$C53*3+'Benchmark Analysis'!$H53=D$1,'Benchmark Analysis'!$C53*4+'Benchmark Analysis'!$H53=D$1,'Benchmark Analysis'!$C53*5+'Benchmark Analysis'!$H53=D$1),'Benchmark Analysis'!$L53*(1+'Benchmark Analysis'!$C$110)^'Cash Flow'!D$1," ")</f>
        <v xml:space="preserve"> </v>
      </c>
      <c r="E57" s="8" t="str">
        <f>IF(OR('Benchmark Analysis'!$H53=E$1,'Benchmark Analysis'!$H53+'Benchmark Analysis'!$C53=E$1,'Benchmark Analysis'!$C53*2+'Benchmark Analysis'!$H53=E$1,'Benchmark Analysis'!$C53*3+'Benchmark Analysis'!$H53=E$1,'Benchmark Analysis'!$C53*4+'Benchmark Analysis'!$H53=E$1,'Benchmark Analysis'!$C53*5+'Benchmark Analysis'!$H53=E$1),'Benchmark Analysis'!$L53*(1+'Benchmark Analysis'!$C$110)^'Cash Flow'!E$1," ")</f>
        <v xml:space="preserve"> </v>
      </c>
      <c r="F57" s="8" t="str">
        <f>IF(OR('Benchmark Analysis'!$H53=F$1,'Benchmark Analysis'!$H53+'Benchmark Analysis'!$C53=F$1,'Benchmark Analysis'!$C53*2+'Benchmark Analysis'!$H53=F$1,'Benchmark Analysis'!$C53*3+'Benchmark Analysis'!$H53=F$1,'Benchmark Analysis'!$C53*4+'Benchmark Analysis'!$H53=F$1,'Benchmark Analysis'!$C53*5+'Benchmark Analysis'!$H53=F$1),'Benchmark Analysis'!$L53*(1+'Benchmark Analysis'!$C$110)^'Cash Flow'!F$1," ")</f>
        <v xml:space="preserve"> </v>
      </c>
      <c r="G57" s="8" t="str">
        <f>IF(OR('Benchmark Analysis'!$H53=G$1,'Benchmark Analysis'!$H53+'Benchmark Analysis'!$C53=G$1,'Benchmark Analysis'!$C53*2+'Benchmark Analysis'!$H53=G$1,'Benchmark Analysis'!$C53*3+'Benchmark Analysis'!$H53=G$1,'Benchmark Analysis'!$C53*4+'Benchmark Analysis'!$H53=G$1,'Benchmark Analysis'!$C53*5+'Benchmark Analysis'!$H53=G$1),'Benchmark Analysis'!$L53*(1+'Benchmark Analysis'!$C$110)^'Cash Flow'!G$1," ")</f>
        <v xml:space="preserve"> </v>
      </c>
      <c r="H57" s="8" t="str">
        <f>IF(OR('Benchmark Analysis'!$H53=H$1,'Benchmark Analysis'!$H53+'Benchmark Analysis'!$C53=H$1,'Benchmark Analysis'!$C53*2+'Benchmark Analysis'!$H53=H$1,'Benchmark Analysis'!$C53*3+'Benchmark Analysis'!$H53=H$1,'Benchmark Analysis'!$C53*4+'Benchmark Analysis'!$H53=H$1,'Benchmark Analysis'!$C53*5+'Benchmark Analysis'!$H53=H$1),'Benchmark Analysis'!$L53*(1+'Benchmark Analysis'!$C$110)^'Cash Flow'!H$1," ")</f>
        <v xml:space="preserve"> </v>
      </c>
      <c r="I57" s="8">
        <f>IF(OR('Benchmark Analysis'!$H53=I$1,'Benchmark Analysis'!$H53+'Benchmark Analysis'!$C53=I$1,'Benchmark Analysis'!$C53*2+'Benchmark Analysis'!$H53=I$1,'Benchmark Analysis'!$C53*3+'Benchmark Analysis'!$H53=I$1,'Benchmark Analysis'!$C53*4+'Benchmark Analysis'!$H53=I$1,'Benchmark Analysis'!$C53*5+'Benchmark Analysis'!$H53=I$1),'Benchmark Analysis'!$L53*(1+'Benchmark Analysis'!$C$110)^'Cash Flow'!I$1," ")</f>
        <v>867.14506283328001</v>
      </c>
      <c r="J57" s="8" t="str">
        <f>IF(OR('Benchmark Analysis'!$H53=J$1,'Benchmark Analysis'!$H53+'Benchmark Analysis'!$C53=J$1,'Benchmark Analysis'!$C53*2+'Benchmark Analysis'!$H53=J$1,'Benchmark Analysis'!$C53*3+'Benchmark Analysis'!$H53=J$1,'Benchmark Analysis'!$C53*4+'Benchmark Analysis'!$H53=J$1,'Benchmark Analysis'!$C53*5+'Benchmark Analysis'!$H53=J$1),'Benchmark Analysis'!$L53*(1+'Benchmark Analysis'!$C$110)^'Cash Flow'!J$1," ")</f>
        <v xml:space="preserve"> </v>
      </c>
      <c r="K57" s="8" t="str">
        <f>IF(OR('Benchmark Analysis'!$H53=K$1,'Benchmark Analysis'!$H53+'Benchmark Analysis'!$C53=K$1,'Benchmark Analysis'!$C53*2+'Benchmark Analysis'!$H53=K$1,'Benchmark Analysis'!$C53*3+'Benchmark Analysis'!$H53=K$1,'Benchmark Analysis'!$C53*4+'Benchmark Analysis'!$H53=K$1,'Benchmark Analysis'!$C53*5+'Benchmark Analysis'!$H53=K$1),'Benchmark Analysis'!$L53*(1+'Benchmark Analysis'!$C$110)^'Cash Flow'!K$1," ")</f>
        <v xml:space="preserve"> </v>
      </c>
      <c r="L57" s="8" t="str">
        <f>IF(OR('Benchmark Analysis'!$H53=L$1,'Benchmark Analysis'!$H53+'Benchmark Analysis'!$C53=L$1,'Benchmark Analysis'!$C53*2+'Benchmark Analysis'!$H53=L$1,'Benchmark Analysis'!$C53*3+'Benchmark Analysis'!$H53=L$1,'Benchmark Analysis'!$C53*4+'Benchmark Analysis'!$H53=L$1,'Benchmark Analysis'!$C53*5+'Benchmark Analysis'!$H53=L$1),'Benchmark Analysis'!$L53*(1+'Benchmark Analysis'!$C$110)^'Cash Flow'!L$1," ")</f>
        <v xml:space="preserve"> </v>
      </c>
      <c r="M57" s="8" t="str">
        <f>IF(OR('Benchmark Analysis'!$H53=M$1,'Benchmark Analysis'!$H53+'Benchmark Analysis'!$C53=M$1,'Benchmark Analysis'!$C53*2+'Benchmark Analysis'!$H53=M$1,'Benchmark Analysis'!$C53*3+'Benchmark Analysis'!$H53=M$1,'Benchmark Analysis'!$C53*4+'Benchmark Analysis'!$H53=M$1,'Benchmark Analysis'!$C53*5+'Benchmark Analysis'!$H53=M$1),'Benchmark Analysis'!$L53*(1+'Benchmark Analysis'!$C$110)^'Cash Flow'!M$1," ")</f>
        <v xml:space="preserve"> </v>
      </c>
      <c r="N57" s="8" t="str">
        <f>IF(OR('Benchmark Analysis'!$H53=N$1,'Benchmark Analysis'!$H53+'Benchmark Analysis'!$C53=N$1,'Benchmark Analysis'!$C53*2+'Benchmark Analysis'!$H53=N$1,'Benchmark Analysis'!$C53*3+'Benchmark Analysis'!$H53=N$1,'Benchmark Analysis'!$C53*4+'Benchmark Analysis'!$H53=N$1,'Benchmark Analysis'!$C53*5+'Benchmark Analysis'!$H53=N$1),'Benchmark Analysis'!$L53*(1+'Benchmark Analysis'!$C$110)^'Cash Flow'!N$1," ")</f>
        <v xml:space="preserve"> </v>
      </c>
      <c r="O57" s="8" t="str">
        <f>IF(OR('Benchmark Analysis'!$H53=O$1,'Benchmark Analysis'!$H53+'Benchmark Analysis'!$C53=O$1,'Benchmark Analysis'!$C53*2+'Benchmark Analysis'!$H53=O$1,'Benchmark Analysis'!$C53*3+'Benchmark Analysis'!$H53=O$1,'Benchmark Analysis'!$C53*4+'Benchmark Analysis'!$H53=O$1,'Benchmark Analysis'!$C53*5+'Benchmark Analysis'!$H53=O$1),'Benchmark Analysis'!$L53*(1+'Benchmark Analysis'!$C$110)^'Cash Flow'!O$1," ")</f>
        <v xml:space="preserve"> </v>
      </c>
      <c r="P57" s="8" t="str">
        <f>IF(OR('Benchmark Analysis'!$H53=P$1,'Benchmark Analysis'!$H53+'Benchmark Analysis'!$C53=P$1,'Benchmark Analysis'!$C53*2+'Benchmark Analysis'!$H53=P$1,'Benchmark Analysis'!$C53*3+'Benchmark Analysis'!$H53=P$1,'Benchmark Analysis'!$C53*4+'Benchmark Analysis'!$H53=P$1,'Benchmark Analysis'!$C53*5+'Benchmark Analysis'!$H53=P$1),'Benchmark Analysis'!$L53*(1+'Benchmark Analysis'!$C$110)^'Cash Flow'!P$1," ")</f>
        <v xml:space="preserve"> </v>
      </c>
      <c r="Q57" s="8" t="str">
        <f>IF(OR('Benchmark Analysis'!$H53=Q$1,'Benchmark Analysis'!$H53+'Benchmark Analysis'!$C53=Q$1,'Benchmark Analysis'!$C53*2+'Benchmark Analysis'!$H53=Q$1,'Benchmark Analysis'!$C53*3+'Benchmark Analysis'!$H53=Q$1,'Benchmark Analysis'!$C53*4+'Benchmark Analysis'!$H53=Q$1,'Benchmark Analysis'!$C53*5+'Benchmark Analysis'!$H53=Q$1),'Benchmark Analysis'!$L53*(1+'Benchmark Analysis'!$C$110)^'Cash Flow'!Q$1," ")</f>
        <v xml:space="preserve"> </v>
      </c>
      <c r="R57" s="8" t="str">
        <f>IF(OR('Benchmark Analysis'!$H53=R$1,'Benchmark Analysis'!$H53+'Benchmark Analysis'!$C53=R$1,'Benchmark Analysis'!$C53*2+'Benchmark Analysis'!$H53=R$1,'Benchmark Analysis'!$C53*3+'Benchmark Analysis'!$H53=R$1,'Benchmark Analysis'!$C53*4+'Benchmark Analysis'!$H53=R$1,'Benchmark Analysis'!$C53*5+'Benchmark Analysis'!$H53=R$1),'Benchmark Analysis'!$L53*(1+'Benchmark Analysis'!$C$110)^'Cash Flow'!R$1," ")</f>
        <v xml:space="preserve"> </v>
      </c>
      <c r="S57" s="8" t="str">
        <f>IF(OR('Benchmark Analysis'!$H53=S$1,'Benchmark Analysis'!$H53+'Benchmark Analysis'!$C53=S$1,'Benchmark Analysis'!$C53*2+'Benchmark Analysis'!$H53=S$1,'Benchmark Analysis'!$C53*3+'Benchmark Analysis'!$H53=S$1,'Benchmark Analysis'!$C53*4+'Benchmark Analysis'!$H53=S$1,'Benchmark Analysis'!$C53*5+'Benchmark Analysis'!$H53=S$1),'Benchmark Analysis'!$L53*(1+'Benchmark Analysis'!$C$110)^'Cash Flow'!S$1," ")</f>
        <v xml:space="preserve"> </v>
      </c>
      <c r="T57" s="8" t="str">
        <f>IF(OR('Benchmark Analysis'!$H53=T$1,'Benchmark Analysis'!$H53+'Benchmark Analysis'!$C53=T$1,'Benchmark Analysis'!$C53*2+'Benchmark Analysis'!$H53=T$1,'Benchmark Analysis'!$C53*3+'Benchmark Analysis'!$H53=T$1,'Benchmark Analysis'!$C53*4+'Benchmark Analysis'!$H53=T$1,'Benchmark Analysis'!$C53*5+'Benchmark Analysis'!$H53=T$1),'Benchmark Analysis'!$L53*(1+'Benchmark Analysis'!$C$110)^'Cash Flow'!T$1," ")</f>
        <v xml:space="preserve"> </v>
      </c>
      <c r="U57" s="8" t="str">
        <f>IF(OR('Benchmark Analysis'!$H53=U$1,'Benchmark Analysis'!$H53+'Benchmark Analysis'!$C53=U$1,'Benchmark Analysis'!$C53*2+'Benchmark Analysis'!$H53=U$1,'Benchmark Analysis'!$C53*3+'Benchmark Analysis'!$H53=U$1,'Benchmark Analysis'!$C53*4+'Benchmark Analysis'!$H53=U$1,'Benchmark Analysis'!$C53*5+'Benchmark Analysis'!$H53=U$1),'Benchmark Analysis'!$L53*(1+'Benchmark Analysis'!$C$110)^'Cash Flow'!U$1," ")</f>
        <v xml:space="preserve"> </v>
      </c>
      <c r="V57" s="8" t="str">
        <f>IF(OR('Benchmark Analysis'!$H53=V$1,'Benchmark Analysis'!$H53+'Benchmark Analysis'!$C53=V$1,'Benchmark Analysis'!$C53*2+'Benchmark Analysis'!$H53=V$1,'Benchmark Analysis'!$C53*3+'Benchmark Analysis'!$H53=V$1,'Benchmark Analysis'!$C53*4+'Benchmark Analysis'!$H53=V$1,'Benchmark Analysis'!$C53*5+'Benchmark Analysis'!$H53=V$1),'Benchmark Analysis'!$L53*(1+'Benchmark Analysis'!$C$110)^'Cash Flow'!V$1," ")</f>
        <v xml:space="preserve"> </v>
      </c>
      <c r="W57" s="8" t="str">
        <f>IF(OR('Benchmark Analysis'!$H53=W$1,'Benchmark Analysis'!$H53+'Benchmark Analysis'!$C53=W$1,'Benchmark Analysis'!$C53*2+'Benchmark Analysis'!$H53=W$1,'Benchmark Analysis'!$C53*3+'Benchmark Analysis'!$H53=W$1,'Benchmark Analysis'!$C53*4+'Benchmark Analysis'!$H53=W$1,'Benchmark Analysis'!$C53*5+'Benchmark Analysis'!$H53=W$1),'Benchmark Analysis'!$L53*(1+'Benchmark Analysis'!$C$110)^'Cash Flow'!W$1," ")</f>
        <v xml:space="preserve"> </v>
      </c>
      <c r="X57" s="8" t="str">
        <f>IF(OR('Benchmark Analysis'!$H53=X$1,'Benchmark Analysis'!$H53+'Benchmark Analysis'!$C53=X$1,'Benchmark Analysis'!$C53*2+'Benchmark Analysis'!$H53=X$1,'Benchmark Analysis'!$C53*3+'Benchmark Analysis'!$H53=X$1,'Benchmark Analysis'!$C53*4+'Benchmark Analysis'!$H53=X$1,'Benchmark Analysis'!$C53*5+'Benchmark Analysis'!$H53=X$1),'Benchmark Analysis'!$L53*(1+'Benchmark Analysis'!$C$110)^'Cash Flow'!X$1," ")</f>
        <v xml:space="preserve"> </v>
      </c>
      <c r="Y57" s="8" t="str">
        <f>IF(OR('Benchmark Analysis'!$H53=Y$1,'Benchmark Analysis'!$H53+'Benchmark Analysis'!$C53=Y$1,'Benchmark Analysis'!$C53*2+'Benchmark Analysis'!$H53=Y$1,'Benchmark Analysis'!$C53*3+'Benchmark Analysis'!$H53=Y$1,'Benchmark Analysis'!$C53*4+'Benchmark Analysis'!$H53=Y$1,'Benchmark Analysis'!$C53*5+'Benchmark Analysis'!$H53=Y$1),'Benchmark Analysis'!$L53*(1+'Benchmark Analysis'!$C$110)^'Cash Flow'!Y$1," ")</f>
        <v xml:space="preserve"> </v>
      </c>
      <c r="Z57" s="8" t="str">
        <f>IF(OR('Benchmark Analysis'!$H53=Z$1,'Benchmark Analysis'!$H53+'Benchmark Analysis'!$C53=Z$1,'Benchmark Analysis'!$C53*2+'Benchmark Analysis'!$H53=Z$1,'Benchmark Analysis'!$C53*3+'Benchmark Analysis'!$H53=Z$1,'Benchmark Analysis'!$C53*4+'Benchmark Analysis'!$H53=Z$1,'Benchmark Analysis'!$C53*5+'Benchmark Analysis'!$H53=Z$1),'Benchmark Analysis'!$L53*(1+'Benchmark Analysis'!$C$110)^'Cash Flow'!Z$1," ")</f>
        <v xml:space="preserve"> </v>
      </c>
      <c r="AA57" s="8" t="str">
        <f>IF(OR('Benchmark Analysis'!$H53=AA$1,'Benchmark Analysis'!$H53+'Benchmark Analysis'!$C53=AA$1,'Benchmark Analysis'!$C53*2+'Benchmark Analysis'!$H53=AA$1,'Benchmark Analysis'!$C53*3+'Benchmark Analysis'!$H53=AA$1,'Benchmark Analysis'!$C53*4+'Benchmark Analysis'!$H53=AA$1,'Benchmark Analysis'!$C53*5+'Benchmark Analysis'!$H53=AA$1),'Benchmark Analysis'!$L53*(1+'Benchmark Analysis'!$C$110)^'Cash Flow'!AA$1," ")</f>
        <v xml:space="preserve"> </v>
      </c>
      <c r="AB57" s="8" t="str">
        <f>IF(OR('Benchmark Analysis'!$H53=AB$1,'Benchmark Analysis'!$H53+'Benchmark Analysis'!$C53=AB$1,'Benchmark Analysis'!$C53*2+'Benchmark Analysis'!$H53=AB$1,'Benchmark Analysis'!$C53*3+'Benchmark Analysis'!$H53=AB$1,'Benchmark Analysis'!$C53*4+'Benchmark Analysis'!$H53=AB$1,'Benchmark Analysis'!$C53*5+'Benchmark Analysis'!$H53=AB$1),'Benchmark Analysis'!$L53*(1+'Benchmark Analysis'!$C$110)^'Cash Flow'!AB$1," ")</f>
        <v xml:space="preserve"> </v>
      </c>
      <c r="AC57" s="8">
        <f>IF(OR('Benchmark Analysis'!$H53=AC$1,'Benchmark Analysis'!$H53+'Benchmark Analysis'!$C53=AC$1,'Benchmark Analysis'!$C53*2+'Benchmark Analysis'!$H53=AC$1,'Benchmark Analysis'!$C53*3+'Benchmark Analysis'!$H53=AC$1,'Benchmark Analysis'!$C53*4+'Benchmark Analysis'!$H53=AC$1,'Benchmark Analysis'!$C53*5+'Benchmark Analysis'!$H53=AC$1),'Benchmark Analysis'!$L53*(1+'Benchmark Analysis'!$C$110)^'Cash Flow'!AC$1," ")</f>
        <v>1288.5319480525986</v>
      </c>
      <c r="AD57" s="8" t="str">
        <f>IF(OR('Benchmark Analysis'!$H53=AD$1,'Benchmark Analysis'!$H53+'Benchmark Analysis'!$C53=AD$1,'Benchmark Analysis'!$C53*2+'Benchmark Analysis'!$H53=AD$1,'Benchmark Analysis'!$C53*3+'Benchmark Analysis'!$H53=AD$1,'Benchmark Analysis'!$C53*4+'Benchmark Analysis'!$H53=AD$1,'Benchmark Analysis'!$C53*5+'Benchmark Analysis'!$H53=AD$1),'Benchmark Analysis'!$L53*(1+'Benchmark Analysis'!$C$110)^'Cash Flow'!AD$1," ")</f>
        <v xml:space="preserve"> </v>
      </c>
      <c r="AE57" s="8" t="str">
        <f>IF(OR('Benchmark Analysis'!$H53=AE$1,'Benchmark Analysis'!$H53+'Benchmark Analysis'!$C53=AE$1,'Benchmark Analysis'!$C53*2+'Benchmark Analysis'!$H53=AE$1,'Benchmark Analysis'!$C53*3+'Benchmark Analysis'!$H53=AE$1,'Benchmark Analysis'!$C53*4+'Benchmark Analysis'!$H53=AE$1,'Benchmark Analysis'!$C53*5+'Benchmark Analysis'!$H53=AE$1),'Benchmark Analysis'!$L53*(1+'Benchmark Analysis'!$C$110)^'Cash Flow'!AE$1," ")</f>
        <v xml:space="preserve"> </v>
      </c>
      <c r="AF57" s="8" t="str">
        <f>IF(OR('Benchmark Analysis'!$H53=AF$1,'Benchmark Analysis'!$H53+'Benchmark Analysis'!$C53=AF$1,'Benchmark Analysis'!$C53*2+'Benchmark Analysis'!$H53=AF$1,'Benchmark Analysis'!$C53*3+'Benchmark Analysis'!$H53=AF$1,'Benchmark Analysis'!$C53*4+'Benchmark Analysis'!$H53=AF$1,'Benchmark Analysis'!$C53*5+'Benchmark Analysis'!$H53=AF$1),'Benchmark Analysis'!$L53*(1+'Benchmark Analysis'!$C$110)^'Cash Flow'!AF$1," ")</f>
        <v xml:space="preserve"> </v>
      </c>
      <c r="AG57" s="8" t="str">
        <f>IF(OR('Benchmark Analysis'!$H53=AG$1,'Benchmark Analysis'!$H53+'Benchmark Analysis'!$C53=AG$1,'Benchmark Analysis'!$C53*2+'Benchmark Analysis'!$H53=AG$1,'Benchmark Analysis'!$C53*3+'Benchmark Analysis'!$H53=AG$1,'Benchmark Analysis'!$C53*4+'Benchmark Analysis'!$H53=AG$1,'Benchmark Analysis'!$C53*5+'Benchmark Analysis'!$H53=AG$1),'Benchmark Analysis'!$L53*(1+'Benchmark Analysis'!$C$110)^'Cash Flow'!AG$1," ")</f>
        <v xml:space="preserve"> </v>
      </c>
    </row>
    <row r="58" spans="1:33" x14ac:dyDescent="0.2">
      <c r="A58" s="80" t="str">
        <f>'Benchmark Analysis'!A54</f>
        <v>11B</v>
      </c>
      <c r="B58" s="66" t="str">
        <f>'Benchmark Analysis'!B54</f>
        <v>Ceiling finishes - church - wooden</v>
      </c>
      <c r="C58" s="7"/>
      <c r="D58" s="8" t="str">
        <f>IF(OR('Benchmark Analysis'!$H54=D$1,'Benchmark Analysis'!$H54+'Benchmark Analysis'!$C54=D$1,'Benchmark Analysis'!$C54*2+'Benchmark Analysis'!$H54=D$1,'Benchmark Analysis'!$C54*3+'Benchmark Analysis'!$H54=D$1,'Benchmark Analysis'!$C54*4+'Benchmark Analysis'!$H54=D$1,'Benchmark Analysis'!$C54*5+'Benchmark Analysis'!$H54=D$1),'Benchmark Analysis'!$L54*(1+'Benchmark Analysis'!$C$110)^'Cash Flow'!D$1," ")</f>
        <v xml:space="preserve"> </v>
      </c>
      <c r="E58" s="8" t="str">
        <f>IF(OR('Benchmark Analysis'!$H54=E$1,'Benchmark Analysis'!$H54+'Benchmark Analysis'!$C54=E$1,'Benchmark Analysis'!$C54*2+'Benchmark Analysis'!$H54=E$1,'Benchmark Analysis'!$C54*3+'Benchmark Analysis'!$H54=E$1,'Benchmark Analysis'!$C54*4+'Benchmark Analysis'!$H54=E$1,'Benchmark Analysis'!$C54*5+'Benchmark Analysis'!$H54=E$1),'Benchmark Analysis'!$L54*(1+'Benchmark Analysis'!$C$110)^'Cash Flow'!E$1," ")</f>
        <v xml:space="preserve"> </v>
      </c>
      <c r="F58" s="8" t="str">
        <f>IF(OR('Benchmark Analysis'!$H54=F$1,'Benchmark Analysis'!$H54+'Benchmark Analysis'!$C54=F$1,'Benchmark Analysis'!$C54*2+'Benchmark Analysis'!$H54=F$1,'Benchmark Analysis'!$C54*3+'Benchmark Analysis'!$H54=F$1,'Benchmark Analysis'!$C54*4+'Benchmark Analysis'!$H54=F$1,'Benchmark Analysis'!$C54*5+'Benchmark Analysis'!$H54=F$1),'Benchmark Analysis'!$L54*(1+'Benchmark Analysis'!$C$110)^'Cash Flow'!F$1," ")</f>
        <v xml:space="preserve"> </v>
      </c>
      <c r="G58" s="8" t="str">
        <f>IF(OR('Benchmark Analysis'!$H54=G$1,'Benchmark Analysis'!$H54+'Benchmark Analysis'!$C54=G$1,'Benchmark Analysis'!$C54*2+'Benchmark Analysis'!$H54=G$1,'Benchmark Analysis'!$C54*3+'Benchmark Analysis'!$H54=G$1,'Benchmark Analysis'!$C54*4+'Benchmark Analysis'!$H54=G$1,'Benchmark Analysis'!$C54*5+'Benchmark Analysis'!$H54=G$1),'Benchmark Analysis'!$L54*(1+'Benchmark Analysis'!$C$110)^'Cash Flow'!G$1," ")</f>
        <v xml:space="preserve"> </v>
      </c>
      <c r="H58" s="8" t="str">
        <f>IF(OR('Benchmark Analysis'!$H54=H$1,'Benchmark Analysis'!$H54+'Benchmark Analysis'!$C54=H$1,'Benchmark Analysis'!$C54*2+'Benchmark Analysis'!$H54=H$1,'Benchmark Analysis'!$C54*3+'Benchmark Analysis'!$H54=H$1,'Benchmark Analysis'!$C54*4+'Benchmark Analysis'!$H54=H$1,'Benchmark Analysis'!$C54*5+'Benchmark Analysis'!$H54=H$1),'Benchmark Analysis'!$L54*(1+'Benchmark Analysis'!$C$110)^'Cash Flow'!H$1," ")</f>
        <v xml:space="preserve"> </v>
      </c>
      <c r="I58" s="8" t="str">
        <f>IF(OR('Benchmark Analysis'!$H54=I$1,'Benchmark Analysis'!$H54+'Benchmark Analysis'!$C54=I$1,'Benchmark Analysis'!$C54*2+'Benchmark Analysis'!$H54=I$1,'Benchmark Analysis'!$C54*3+'Benchmark Analysis'!$H54=I$1,'Benchmark Analysis'!$C54*4+'Benchmark Analysis'!$H54=I$1,'Benchmark Analysis'!$C54*5+'Benchmark Analysis'!$H54=I$1),'Benchmark Analysis'!$L54*(1+'Benchmark Analysis'!$C$110)^'Cash Flow'!I$1," ")</f>
        <v xml:space="preserve"> </v>
      </c>
      <c r="J58" s="8" t="str">
        <f>IF(OR('Benchmark Analysis'!$H54=J$1,'Benchmark Analysis'!$H54+'Benchmark Analysis'!$C54=J$1,'Benchmark Analysis'!$C54*2+'Benchmark Analysis'!$H54=J$1,'Benchmark Analysis'!$C54*3+'Benchmark Analysis'!$H54=J$1,'Benchmark Analysis'!$C54*4+'Benchmark Analysis'!$H54=J$1,'Benchmark Analysis'!$C54*5+'Benchmark Analysis'!$H54=J$1),'Benchmark Analysis'!$L54*(1+'Benchmark Analysis'!$C$110)^'Cash Flow'!J$1," ")</f>
        <v xml:space="preserve"> </v>
      </c>
      <c r="K58" s="8" t="str">
        <f>IF(OR('Benchmark Analysis'!$H54=K$1,'Benchmark Analysis'!$H54+'Benchmark Analysis'!$C54=K$1,'Benchmark Analysis'!$C54*2+'Benchmark Analysis'!$H54=K$1,'Benchmark Analysis'!$C54*3+'Benchmark Analysis'!$H54=K$1,'Benchmark Analysis'!$C54*4+'Benchmark Analysis'!$H54=K$1,'Benchmark Analysis'!$C54*5+'Benchmark Analysis'!$H54=K$1),'Benchmark Analysis'!$L54*(1+'Benchmark Analysis'!$C$110)^'Cash Flow'!K$1," ")</f>
        <v xml:space="preserve"> </v>
      </c>
      <c r="L58" s="8" t="str">
        <f>IF(OR('Benchmark Analysis'!$H54=L$1,'Benchmark Analysis'!$H54+'Benchmark Analysis'!$C54=L$1,'Benchmark Analysis'!$C54*2+'Benchmark Analysis'!$H54=L$1,'Benchmark Analysis'!$C54*3+'Benchmark Analysis'!$H54=L$1,'Benchmark Analysis'!$C54*4+'Benchmark Analysis'!$H54=L$1,'Benchmark Analysis'!$C54*5+'Benchmark Analysis'!$H54=L$1),'Benchmark Analysis'!$L54*(1+'Benchmark Analysis'!$C$110)^'Cash Flow'!L$1," ")</f>
        <v xml:space="preserve"> </v>
      </c>
      <c r="M58" s="8" t="str">
        <f>IF(OR('Benchmark Analysis'!$H54=M$1,'Benchmark Analysis'!$H54+'Benchmark Analysis'!$C54=M$1,'Benchmark Analysis'!$C54*2+'Benchmark Analysis'!$H54=M$1,'Benchmark Analysis'!$C54*3+'Benchmark Analysis'!$H54=M$1,'Benchmark Analysis'!$C54*4+'Benchmark Analysis'!$H54=M$1,'Benchmark Analysis'!$C54*5+'Benchmark Analysis'!$H54=M$1),'Benchmark Analysis'!$L54*(1+'Benchmark Analysis'!$C$110)^'Cash Flow'!M$1," ")</f>
        <v xml:space="preserve"> </v>
      </c>
      <c r="N58" s="8" t="str">
        <f>IF(OR('Benchmark Analysis'!$H54=N$1,'Benchmark Analysis'!$H54+'Benchmark Analysis'!$C54=N$1,'Benchmark Analysis'!$C54*2+'Benchmark Analysis'!$H54=N$1,'Benchmark Analysis'!$C54*3+'Benchmark Analysis'!$H54=N$1,'Benchmark Analysis'!$C54*4+'Benchmark Analysis'!$H54=N$1,'Benchmark Analysis'!$C54*5+'Benchmark Analysis'!$H54=N$1),'Benchmark Analysis'!$L54*(1+'Benchmark Analysis'!$C$110)^'Cash Flow'!N$1," ")</f>
        <v xml:space="preserve"> </v>
      </c>
      <c r="O58" s="8" t="str">
        <f>IF(OR('Benchmark Analysis'!$H54=O$1,'Benchmark Analysis'!$H54+'Benchmark Analysis'!$C54=O$1,'Benchmark Analysis'!$C54*2+'Benchmark Analysis'!$H54=O$1,'Benchmark Analysis'!$C54*3+'Benchmark Analysis'!$H54=O$1,'Benchmark Analysis'!$C54*4+'Benchmark Analysis'!$H54=O$1,'Benchmark Analysis'!$C54*5+'Benchmark Analysis'!$H54=O$1),'Benchmark Analysis'!$L54*(1+'Benchmark Analysis'!$C$110)^'Cash Flow'!O$1," ")</f>
        <v xml:space="preserve"> </v>
      </c>
      <c r="P58" s="8">
        <f>IF(OR('Benchmark Analysis'!$H54=P$1,'Benchmark Analysis'!$H54+'Benchmark Analysis'!$C54=P$1,'Benchmark Analysis'!$C54*2+'Benchmark Analysis'!$H54=P$1,'Benchmark Analysis'!$C54*3+'Benchmark Analysis'!$H54=P$1,'Benchmark Analysis'!$C54*4+'Benchmark Analysis'!$H54=P$1,'Benchmark Analysis'!$C54*5+'Benchmark Analysis'!$H54=P$1),'Benchmark Analysis'!$L54*(1+'Benchmark Analysis'!$C$110)^'Cash Flow'!P$1," ")</f>
        <v>21344.509402487634</v>
      </c>
      <c r="Q58" s="8" t="str">
        <f>IF(OR('Benchmark Analysis'!$H54=Q$1,'Benchmark Analysis'!$H54+'Benchmark Analysis'!$C54=Q$1,'Benchmark Analysis'!$C54*2+'Benchmark Analysis'!$H54=Q$1,'Benchmark Analysis'!$C54*3+'Benchmark Analysis'!$H54=Q$1,'Benchmark Analysis'!$C54*4+'Benchmark Analysis'!$H54=Q$1,'Benchmark Analysis'!$C54*5+'Benchmark Analysis'!$H54=Q$1),'Benchmark Analysis'!$L54*(1+'Benchmark Analysis'!$C$110)^'Cash Flow'!Q$1," ")</f>
        <v xml:space="preserve"> </v>
      </c>
      <c r="R58" s="8" t="str">
        <f>IF(OR('Benchmark Analysis'!$H54=R$1,'Benchmark Analysis'!$H54+'Benchmark Analysis'!$C54=R$1,'Benchmark Analysis'!$C54*2+'Benchmark Analysis'!$H54=R$1,'Benchmark Analysis'!$C54*3+'Benchmark Analysis'!$H54=R$1,'Benchmark Analysis'!$C54*4+'Benchmark Analysis'!$H54=R$1,'Benchmark Analysis'!$C54*5+'Benchmark Analysis'!$H54=R$1),'Benchmark Analysis'!$L54*(1+'Benchmark Analysis'!$C$110)^'Cash Flow'!R$1," ")</f>
        <v xml:space="preserve"> </v>
      </c>
      <c r="S58" s="8" t="str">
        <f>IF(OR('Benchmark Analysis'!$H54=S$1,'Benchmark Analysis'!$H54+'Benchmark Analysis'!$C54=S$1,'Benchmark Analysis'!$C54*2+'Benchmark Analysis'!$H54=S$1,'Benchmark Analysis'!$C54*3+'Benchmark Analysis'!$H54=S$1,'Benchmark Analysis'!$C54*4+'Benchmark Analysis'!$H54=S$1,'Benchmark Analysis'!$C54*5+'Benchmark Analysis'!$H54=S$1),'Benchmark Analysis'!$L54*(1+'Benchmark Analysis'!$C$110)^'Cash Flow'!S$1," ")</f>
        <v xml:space="preserve"> </v>
      </c>
      <c r="T58" s="8" t="str">
        <f>IF(OR('Benchmark Analysis'!$H54=T$1,'Benchmark Analysis'!$H54+'Benchmark Analysis'!$C54=T$1,'Benchmark Analysis'!$C54*2+'Benchmark Analysis'!$H54=T$1,'Benchmark Analysis'!$C54*3+'Benchmark Analysis'!$H54=T$1,'Benchmark Analysis'!$C54*4+'Benchmark Analysis'!$H54=T$1,'Benchmark Analysis'!$C54*5+'Benchmark Analysis'!$H54=T$1),'Benchmark Analysis'!$L54*(1+'Benchmark Analysis'!$C$110)^'Cash Flow'!T$1," ")</f>
        <v xml:space="preserve"> </v>
      </c>
      <c r="U58" s="8" t="str">
        <f>IF(OR('Benchmark Analysis'!$H54=U$1,'Benchmark Analysis'!$H54+'Benchmark Analysis'!$C54=U$1,'Benchmark Analysis'!$C54*2+'Benchmark Analysis'!$H54=U$1,'Benchmark Analysis'!$C54*3+'Benchmark Analysis'!$H54=U$1,'Benchmark Analysis'!$C54*4+'Benchmark Analysis'!$H54=U$1,'Benchmark Analysis'!$C54*5+'Benchmark Analysis'!$H54=U$1),'Benchmark Analysis'!$L54*(1+'Benchmark Analysis'!$C$110)^'Cash Flow'!U$1," ")</f>
        <v xml:space="preserve"> </v>
      </c>
      <c r="V58" s="8" t="str">
        <f>IF(OR('Benchmark Analysis'!$H54=V$1,'Benchmark Analysis'!$H54+'Benchmark Analysis'!$C54=V$1,'Benchmark Analysis'!$C54*2+'Benchmark Analysis'!$H54=V$1,'Benchmark Analysis'!$C54*3+'Benchmark Analysis'!$H54=V$1,'Benchmark Analysis'!$C54*4+'Benchmark Analysis'!$H54=V$1,'Benchmark Analysis'!$C54*5+'Benchmark Analysis'!$H54=V$1),'Benchmark Analysis'!$L54*(1+'Benchmark Analysis'!$C$110)^'Cash Flow'!V$1," ")</f>
        <v xml:space="preserve"> </v>
      </c>
      <c r="W58" s="8" t="str">
        <f>IF(OR('Benchmark Analysis'!$H54=W$1,'Benchmark Analysis'!$H54+'Benchmark Analysis'!$C54=W$1,'Benchmark Analysis'!$C54*2+'Benchmark Analysis'!$H54=W$1,'Benchmark Analysis'!$C54*3+'Benchmark Analysis'!$H54=W$1,'Benchmark Analysis'!$C54*4+'Benchmark Analysis'!$H54=W$1,'Benchmark Analysis'!$C54*5+'Benchmark Analysis'!$H54=W$1),'Benchmark Analysis'!$L54*(1+'Benchmark Analysis'!$C$110)^'Cash Flow'!W$1," ")</f>
        <v xml:space="preserve"> </v>
      </c>
      <c r="X58" s="8" t="str">
        <f>IF(OR('Benchmark Analysis'!$H54=X$1,'Benchmark Analysis'!$H54+'Benchmark Analysis'!$C54=X$1,'Benchmark Analysis'!$C54*2+'Benchmark Analysis'!$H54=X$1,'Benchmark Analysis'!$C54*3+'Benchmark Analysis'!$H54=X$1,'Benchmark Analysis'!$C54*4+'Benchmark Analysis'!$H54=X$1,'Benchmark Analysis'!$C54*5+'Benchmark Analysis'!$H54=X$1),'Benchmark Analysis'!$L54*(1+'Benchmark Analysis'!$C$110)^'Cash Flow'!X$1," ")</f>
        <v xml:space="preserve"> </v>
      </c>
      <c r="Y58" s="8" t="str">
        <f>IF(OR('Benchmark Analysis'!$H54=Y$1,'Benchmark Analysis'!$H54+'Benchmark Analysis'!$C54=Y$1,'Benchmark Analysis'!$C54*2+'Benchmark Analysis'!$H54=Y$1,'Benchmark Analysis'!$C54*3+'Benchmark Analysis'!$H54=Y$1,'Benchmark Analysis'!$C54*4+'Benchmark Analysis'!$H54=Y$1,'Benchmark Analysis'!$C54*5+'Benchmark Analysis'!$H54=Y$1),'Benchmark Analysis'!$L54*(1+'Benchmark Analysis'!$C$110)^'Cash Flow'!Y$1," ")</f>
        <v xml:space="preserve"> </v>
      </c>
      <c r="Z58" s="8" t="str">
        <f>IF(OR('Benchmark Analysis'!$H54=Z$1,'Benchmark Analysis'!$H54+'Benchmark Analysis'!$C54=Z$1,'Benchmark Analysis'!$C54*2+'Benchmark Analysis'!$H54=Z$1,'Benchmark Analysis'!$C54*3+'Benchmark Analysis'!$H54=Z$1,'Benchmark Analysis'!$C54*4+'Benchmark Analysis'!$H54=Z$1,'Benchmark Analysis'!$C54*5+'Benchmark Analysis'!$H54=Z$1),'Benchmark Analysis'!$L54*(1+'Benchmark Analysis'!$C$110)^'Cash Flow'!Z$1," ")</f>
        <v xml:space="preserve"> </v>
      </c>
      <c r="AA58" s="8" t="str">
        <f>IF(OR('Benchmark Analysis'!$H54=AA$1,'Benchmark Analysis'!$H54+'Benchmark Analysis'!$C54=AA$1,'Benchmark Analysis'!$C54*2+'Benchmark Analysis'!$H54=AA$1,'Benchmark Analysis'!$C54*3+'Benchmark Analysis'!$H54=AA$1,'Benchmark Analysis'!$C54*4+'Benchmark Analysis'!$H54=AA$1,'Benchmark Analysis'!$C54*5+'Benchmark Analysis'!$H54=AA$1),'Benchmark Analysis'!$L54*(1+'Benchmark Analysis'!$C$110)^'Cash Flow'!AA$1," ")</f>
        <v xml:space="preserve"> </v>
      </c>
      <c r="AB58" s="8" t="str">
        <f>IF(OR('Benchmark Analysis'!$H54=AB$1,'Benchmark Analysis'!$H54+'Benchmark Analysis'!$C54=AB$1,'Benchmark Analysis'!$C54*2+'Benchmark Analysis'!$H54=AB$1,'Benchmark Analysis'!$C54*3+'Benchmark Analysis'!$H54=AB$1,'Benchmark Analysis'!$C54*4+'Benchmark Analysis'!$H54=AB$1,'Benchmark Analysis'!$C54*5+'Benchmark Analysis'!$H54=AB$1),'Benchmark Analysis'!$L54*(1+'Benchmark Analysis'!$C$110)^'Cash Flow'!AB$1," ")</f>
        <v xml:space="preserve"> </v>
      </c>
      <c r="AC58" s="8" t="str">
        <f>IF(OR('Benchmark Analysis'!$H54=AC$1,'Benchmark Analysis'!$H54+'Benchmark Analysis'!$C54=AC$1,'Benchmark Analysis'!$C54*2+'Benchmark Analysis'!$H54=AC$1,'Benchmark Analysis'!$C54*3+'Benchmark Analysis'!$H54=AC$1,'Benchmark Analysis'!$C54*4+'Benchmark Analysis'!$H54=AC$1,'Benchmark Analysis'!$C54*5+'Benchmark Analysis'!$H54=AC$1),'Benchmark Analysis'!$L54*(1+'Benchmark Analysis'!$C$110)^'Cash Flow'!AC$1," ")</f>
        <v xml:space="preserve"> </v>
      </c>
      <c r="AD58" s="8" t="str">
        <f>IF(OR('Benchmark Analysis'!$H54=AD$1,'Benchmark Analysis'!$H54+'Benchmark Analysis'!$C54=AD$1,'Benchmark Analysis'!$C54*2+'Benchmark Analysis'!$H54=AD$1,'Benchmark Analysis'!$C54*3+'Benchmark Analysis'!$H54=AD$1,'Benchmark Analysis'!$C54*4+'Benchmark Analysis'!$H54=AD$1,'Benchmark Analysis'!$C54*5+'Benchmark Analysis'!$H54=AD$1),'Benchmark Analysis'!$L54*(1+'Benchmark Analysis'!$C$110)^'Cash Flow'!AD$1," ")</f>
        <v xml:space="preserve"> </v>
      </c>
      <c r="AE58" s="8" t="str">
        <f>IF(OR('Benchmark Analysis'!$H54=AE$1,'Benchmark Analysis'!$H54+'Benchmark Analysis'!$C54=AE$1,'Benchmark Analysis'!$C54*2+'Benchmark Analysis'!$H54=AE$1,'Benchmark Analysis'!$C54*3+'Benchmark Analysis'!$H54=AE$1,'Benchmark Analysis'!$C54*4+'Benchmark Analysis'!$H54=AE$1,'Benchmark Analysis'!$C54*5+'Benchmark Analysis'!$H54=AE$1),'Benchmark Analysis'!$L54*(1+'Benchmark Analysis'!$C$110)^'Cash Flow'!AE$1," ")</f>
        <v xml:space="preserve"> </v>
      </c>
      <c r="AF58" s="8" t="str">
        <f>IF(OR('Benchmark Analysis'!$H54=AF$1,'Benchmark Analysis'!$H54+'Benchmark Analysis'!$C54=AF$1,'Benchmark Analysis'!$C54*2+'Benchmark Analysis'!$H54=AF$1,'Benchmark Analysis'!$C54*3+'Benchmark Analysis'!$H54=AF$1,'Benchmark Analysis'!$C54*4+'Benchmark Analysis'!$H54=AF$1,'Benchmark Analysis'!$C54*5+'Benchmark Analysis'!$H54=AF$1),'Benchmark Analysis'!$L54*(1+'Benchmark Analysis'!$C$110)^'Cash Flow'!AF$1," ")</f>
        <v xml:space="preserve"> </v>
      </c>
      <c r="AG58" s="8" t="str">
        <f>IF(OR('Benchmark Analysis'!$H54=AG$1,'Benchmark Analysis'!$H54+'Benchmark Analysis'!$C54=AG$1,'Benchmark Analysis'!$C54*2+'Benchmark Analysis'!$H54=AG$1,'Benchmark Analysis'!$C54*3+'Benchmark Analysis'!$H54=AG$1,'Benchmark Analysis'!$C54*4+'Benchmark Analysis'!$H54=AG$1,'Benchmark Analysis'!$C54*5+'Benchmark Analysis'!$H54=AG$1),'Benchmark Analysis'!$L54*(1+'Benchmark Analysis'!$C$110)^'Cash Flow'!AG$1," ")</f>
        <v xml:space="preserve"> </v>
      </c>
    </row>
    <row r="59" spans="1:33" x14ac:dyDescent="0.2">
      <c r="A59" s="80" t="str">
        <f>'Benchmark Analysis'!A55</f>
        <v>11C</v>
      </c>
      <c r="B59" s="66" t="str">
        <f>'Benchmark Analysis'!B55</f>
        <v>Ceiling finishes - daycare</v>
      </c>
      <c r="C59" s="7"/>
      <c r="D59" s="8" t="str">
        <f>IF(OR('Benchmark Analysis'!$H55=D$1,'Benchmark Analysis'!$H55+'Benchmark Analysis'!$C55=D$1,'Benchmark Analysis'!$C55*2+'Benchmark Analysis'!$H55=D$1,'Benchmark Analysis'!$C55*3+'Benchmark Analysis'!$H55=D$1,'Benchmark Analysis'!$C55*4+'Benchmark Analysis'!$H55=D$1,'Benchmark Analysis'!$C55*5+'Benchmark Analysis'!$H55=D$1),'Benchmark Analysis'!$L55*(1+'Benchmark Analysis'!$C$110)^'Cash Flow'!D$1," ")</f>
        <v xml:space="preserve"> </v>
      </c>
      <c r="E59" s="8" t="str">
        <f>IF(OR('Benchmark Analysis'!$H55=E$1,'Benchmark Analysis'!$H55+'Benchmark Analysis'!$C55=E$1,'Benchmark Analysis'!$C55*2+'Benchmark Analysis'!$H55=E$1,'Benchmark Analysis'!$C55*3+'Benchmark Analysis'!$H55=E$1,'Benchmark Analysis'!$C55*4+'Benchmark Analysis'!$H55=E$1,'Benchmark Analysis'!$C55*5+'Benchmark Analysis'!$H55=E$1),'Benchmark Analysis'!$L55*(1+'Benchmark Analysis'!$C$110)^'Cash Flow'!E$1," ")</f>
        <v xml:space="preserve"> </v>
      </c>
      <c r="F59" s="8" t="str">
        <f>IF(OR('Benchmark Analysis'!$H55=F$1,'Benchmark Analysis'!$H55+'Benchmark Analysis'!$C55=F$1,'Benchmark Analysis'!$C55*2+'Benchmark Analysis'!$H55=F$1,'Benchmark Analysis'!$C55*3+'Benchmark Analysis'!$H55=F$1,'Benchmark Analysis'!$C55*4+'Benchmark Analysis'!$H55=F$1,'Benchmark Analysis'!$C55*5+'Benchmark Analysis'!$H55=F$1),'Benchmark Analysis'!$L55*(1+'Benchmark Analysis'!$C$110)^'Cash Flow'!F$1," ")</f>
        <v xml:space="preserve"> </v>
      </c>
      <c r="G59" s="8" t="str">
        <f>IF(OR('Benchmark Analysis'!$H55=G$1,'Benchmark Analysis'!$H55+'Benchmark Analysis'!$C55=G$1,'Benchmark Analysis'!$C55*2+'Benchmark Analysis'!$H55=G$1,'Benchmark Analysis'!$C55*3+'Benchmark Analysis'!$H55=G$1,'Benchmark Analysis'!$C55*4+'Benchmark Analysis'!$H55=G$1,'Benchmark Analysis'!$C55*5+'Benchmark Analysis'!$H55=G$1),'Benchmark Analysis'!$L55*(1+'Benchmark Analysis'!$C$110)^'Cash Flow'!G$1," ")</f>
        <v xml:space="preserve"> </v>
      </c>
      <c r="H59" s="8" t="str">
        <f>IF(OR('Benchmark Analysis'!$H55=H$1,'Benchmark Analysis'!$H55+'Benchmark Analysis'!$C55=H$1,'Benchmark Analysis'!$C55*2+'Benchmark Analysis'!$H55=H$1,'Benchmark Analysis'!$C55*3+'Benchmark Analysis'!$H55=H$1,'Benchmark Analysis'!$C55*4+'Benchmark Analysis'!$H55=H$1,'Benchmark Analysis'!$C55*5+'Benchmark Analysis'!$H55=H$1),'Benchmark Analysis'!$L55*(1+'Benchmark Analysis'!$C$110)^'Cash Flow'!H$1," ")</f>
        <v xml:space="preserve"> </v>
      </c>
      <c r="I59" s="8" t="str">
        <f>IF(OR('Benchmark Analysis'!$H55=I$1,'Benchmark Analysis'!$H55+'Benchmark Analysis'!$C55=I$1,'Benchmark Analysis'!$C55*2+'Benchmark Analysis'!$H55=I$1,'Benchmark Analysis'!$C55*3+'Benchmark Analysis'!$H55=I$1,'Benchmark Analysis'!$C55*4+'Benchmark Analysis'!$H55=I$1,'Benchmark Analysis'!$C55*5+'Benchmark Analysis'!$H55=I$1),'Benchmark Analysis'!$L55*(1+'Benchmark Analysis'!$C$110)^'Cash Flow'!I$1," ")</f>
        <v xml:space="preserve"> </v>
      </c>
      <c r="J59" s="8" t="str">
        <f>IF(OR('Benchmark Analysis'!$H55=J$1,'Benchmark Analysis'!$H55+'Benchmark Analysis'!$C55=J$1,'Benchmark Analysis'!$C55*2+'Benchmark Analysis'!$H55=J$1,'Benchmark Analysis'!$C55*3+'Benchmark Analysis'!$H55=J$1,'Benchmark Analysis'!$C55*4+'Benchmark Analysis'!$H55=J$1,'Benchmark Analysis'!$C55*5+'Benchmark Analysis'!$H55=J$1),'Benchmark Analysis'!$L55*(1+'Benchmark Analysis'!$C$110)^'Cash Flow'!J$1," ")</f>
        <v xml:space="preserve"> </v>
      </c>
      <c r="K59" s="8">
        <f>IF(OR('Benchmark Analysis'!$H55=K$1,'Benchmark Analysis'!$H55+'Benchmark Analysis'!$C55=K$1,'Benchmark Analysis'!$C55*2+'Benchmark Analysis'!$H55=K$1,'Benchmark Analysis'!$C55*3+'Benchmark Analysis'!$H55=K$1,'Benchmark Analysis'!$C55*4+'Benchmark Analysis'!$H55=K$1,'Benchmark Analysis'!$C55*5+'Benchmark Analysis'!$H55=K$1),'Benchmark Analysis'!$L55*(1+'Benchmark Analysis'!$C$110)^'Cash Flow'!K$1," ")</f>
        <v>2214.4362300942817</v>
      </c>
      <c r="L59" s="8" t="str">
        <f>IF(OR('Benchmark Analysis'!$H55=L$1,'Benchmark Analysis'!$H55+'Benchmark Analysis'!$C55=L$1,'Benchmark Analysis'!$C55*2+'Benchmark Analysis'!$H55=L$1,'Benchmark Analysis'!$C55*3+'Benchmark Analysis'!$H55=L$1,'Benchmark Analysis'!$C55*4+'Benchmark Analysis'!$H55=L$1,'Benchmark Analysis'!$C55*5+'Benchmark Analysis'!$H55=L$1),'Benchmark Analysis'!$L55*(1+'Benchmark Analysis'!$C$110)^'Cash Flow'!L$1," ")</f>
        <v xml:space="preserve"> </v>
      </c>
      <c r="M59" s="8" t="str">
        <f>IF(OR('Benchmark Analysis'!$H55=M$1,'Benchmark Analysis'!$H55+'Benchmark Analysis'!$C55=M$1,'Benchmark Analysis'!$C55*2+'Benchmark Analysis'!$H55=M$1,'Benchmark Analysis'!$C55*3+'Benchmark Analysis'!$H55=M$1,'Benchmark Analysis'!$C55*4+'Benchmark Analysis'!$H55=M$1,'Benchmark Analysis'!$C55*5+'Benchmark Analysis'!$H55=M$1),'Benchmark Analysis'!$L55*(1+'Benchmark Analysis'!$C$110)^'Cash Flow'!M$1," ")</f>
        <v xml:space="preserve"> </v>
      </c>
      <c r="N59" s="8" t="str">
        <f>IF(OR('Benchmark Analysis'!$H55=N$1,'Benchmark Analysis'!$H55+'Benchmark Analysis'!$C55=N$1,'Benchmark Analysis'!$C55*2+'Benchmark Analysis'!$H55=N$1,'Benchmark Analysis'!$C55*3+'Benchmark Analysis'!$H55=N$1,'Benchmark Analysis'!$C55*4+'Benchmark Analysis'!$H55=N$1,'Benchmark Analysis'!$C55*5+'Benchmark Analysis'!$H55=N$1),'Benchmark Analysis'!$L55*(1+'Benchmark Analysis'!$C$110)^'Cash Flow'!N$1," ")</f>
        <v xml:space="preserve"> </v>
      </c>
      <c r="O59" s="8" t="str">
        <f>IF(OR('Benchmark Analysis'!$H55=O$1,'Benchmark Analysis'!$H55+'Benchmark Analysis'!$C55=O$1,'Benchmark Analysis'!$C55*2+'Benchmark Analysis'!$H55=O$1,'Benchmark Analysis'!$C55*3+'Benchmark Analysis'!$H55=O$1,'Benchmark Analysis'!$C55*4+'Benchmark Analysis'!$H55=O$1,'Benchmark Analysis'!$C55*5+'Benchmark Analysis'!$H55=O$1),'Benchmark Analysis'!$L55*(1+'Benchmark Analysis'!$C$110)^'Cash Flow'!O$1," ")</f>
        <v xml:space="preserve"> </v>
      </c>
      <c r="P59" s="8" t="str">
        <f>IF(OR('Benchmark Analysis'!$H55=P$1,'Benchmark Analysis'!$H55+'Benchmark Analysis'!$C55=P$1,'Benchmark Analysis'!$C55*2+'Benchmark Analysis'!$H55=P$1,'Benchmark Analysis'!$C55*3+'Benchmark Analysis'!$H55=P$1,'Benchmark Analysis'!$C55*4+'Benchmark Analysis'!$H55=P$1,'Benchmark Analysis'!$C55*5+'Benchmark Analysis'!$H55=P$1),'Benchmark Analysis'!$L55*(1+'Benchmark Analysis'!$C$110)^'Cash Flow'!P$1," ")</f>
        <v xml:space="preserve"> </v>
      </c>
      <c r="Q59" s="8" t="str">
        <f>IF(OR('Benchmark Analysis'!$H55=Q$1,'Benchmark Analysis'!$H55+'Benchmark Analysis'!$C55=Q$1,'Benchmark Analysis'!$C55*2+'Benchmark Analysis'!$H55=Q$1,'Benchmark Analysis'!$C55*3+'Benchmark Analysis'!$H55=Q$1,'Benchmark Analysis'!$C55*4+'Benchmark Analysis'!$H55=Q$1,'Benchmark Analysis'!$C55*5+'Benchmark Analysis'!$H55=Q$1),'Benchmark Analysis'!$L55*(1+'Benchmark Analysis'!$C$110)^'Cash Flow'!Q$1," ")</f>
        <v xml:space="preserve"> </v>
      </c>
      <c r="R59" s="8" t="str">
        <f>IF(OR('Benchmark Analysis'!$H55=R$1,'Benchmark Analysis'!$H55+'Benchmark Analysis'!$C55=R$1,'Benchmark Analysis'!$C55*2+'Benchmark Analysis'!$H55=R$1,'Benchmark Analysis'!$C55*3+'Benchmark Analysis'!$H55=R$1,'Benchmark Analysis'!$C55*4+'Benchmark Analysis'!$H55=R$1,'Benchmark Analysis'!$C55*5+'Benchmark Analysis'!$H55=R$1),'Benchmark Analysis'!$L55*(1+'Benchmark Analysis'!$C$110)^'Cash Flow'!R$1," ")</f>
        <v xml:space="preserve"> </v>
      </c>
      <c r="S59" s="8" t="str">
        <f>IF(OR('Benchmark Analysis'!$H55=S$1,'Benchmark Analysis'!$H55+'Benchmark Analysis'!$C55=S$1,'Benchmark Analysis'!$C55*2+'Benchmark Analysis'!$H55=S$1,'Benchmark Analysis'!$C55*3+'Benchmark Analysis'!$H55=S$1,'Benchmark Analysis'!$C55*4+'Benchmark Analysis'!$H55=S$1,'Benchmark Analysis'!$C55*5+'Benchmark Analysis'!$H55=S$1),'Benchmark Analysis'!$L55*(1+'Benchmark Analysis'!$C$110)^'Cash Flow'!S$1," ")</f>
        <v xml:space="preserve"> </v>
      </c>
      <c r="T59" s="8" t="str">
        <f>IF(OR('Benchmark Analysis'!$H55=T$1,'Benchmark Analysis'!$H55+'Benchmark Analysis'!$C55=T$1,'Benchmark Analysis'!$C55*2+'Benchmark Analysis'!$H55=T$1,'Benchmark Analysis'!$C55*3+'Benchmark Analysis'!$H55=T$1,'Benchmark Analysis'!$C55*4+'Benchmark Analysis'!$H55=T$1,'Benchmark Analysis'!$C55*5+'Benchmark Analysis'!$H55=T$1),'Benchmark Analysis'!$L55*(1+'Benchmark Analysis'!$C$110)^'Cash Flow'!T$1," ")</f>
        <v xml:space="preserve"> </v>
      </c>
      <c r="U59" s="8" t="str">
        <f>IF(OR('Benchmark Analysis'!$H55=U$1,'Benchmark Analysis'!$H55+'Benchmark Analysis'!$C55=U$1,'Benchmark Analysis'!$C55*2+'Benchmark Analysis'!$H55=U$1,'Benchmark Analysis'!$C55*3+'Benchmark Analysis'!$H55=U$1,'Benchmark Analysis'!$C55*4+'Benchmark Analysis'!$H55=U$1,'Benchmark Analysis'!$C55*5+'Benchmark Analysis'!$H55=U$1),'Benchmark Analysis'!$L55*(1+'Benchmark Analysis'!$C$110)^'Cash Flow'!U$1," ")</f>
        <v xml:space="preserve"> </v>
      </c>
      <c r="V59" s="8" t="str">
        <f>IF(OR('Benchmark Analysis'!$H55=V$1,'Benchmark Analysis'!$H55+'Benchmark Analysis'!$C55=V$1,'Benchmark Analysis'!$C55*2+'Benchmark Analysis'!$H55=V$1,'Benchmark Analysis'!$C55*3+'Benchmark Analysis'!$H55=V$1,'Benchmark Analysis'!$C55*4+'Benchmark Analysis'!$H55=V$1,'Benchmark Analysis'!$C55*5+'Benchmark Analysis'!$H55=V$1),'Benchmark Analysis'!$L55*(1+'Benchmark Analysis'!$C$110)^'Cash Flow'!V$1," ")</f>
        <v xml:space="preserve"> </v>
      </c>
      <c r="W59" s="8" t="str">
        <f>IF(OR('Benchmark Analysis'!$H55=W$1,'Benchmark Analysis'!$H55+'Benchmark Analysis'!$C55=W$1,'Benchmark Analysis'!$C55*2+'Benchmark Analysis'!$H55=W$1,'Benchmark Analysis'!$C55*3+'Benchmark Analysis'!$H55=W$1,'Benchmark Analysis'!$C55*4+'Benchmark Analysis'!$H55=W$1,'Benchmark Analysis'!$C55*5+'Benchmark Analysis'!$H55=W$1),'Benchmark Analysis'!$L55*(1+'Benchmark Analysis'!$C$110)^'Cash Flow'!W$1," ")</f>
        <v xml:space="preserve"> </v>
      </c>
      <c r="X59" s="8" t="str">
        <f>IF(OR('Benchmark Analysis'!$H55=X$1,'Benchmark Analysis'!$H55+'Benchmark Analysis'!$C55=X$1,'Benchmark Analysis'!$C55*2+'Benchmark Analysis'!$H55=X$1,'Benchmark Analysis'!$C55*3+'Benchmark Analysis'!$H55=X$1,'Benchmark Analysis'!$C55*4+'Benchmark Analysis'!$H55=X$1,'Benchmark Analysis'!$C55*5+'Benchmark Analysis'!$H55=X$1),'Benchmark Analysis'!$L55*(1+'Benchmark Analysis'!$C$110)^'Cash Flow'!X$1," ")</f>
        <v xml:space="preserve"> </v>
      </c>
      <c r="Y59" s="8" t="str">
        <f>IF(OR('Benchmark Analysis'!$H55=Y$1,'Benchmark Analysis'!$H55+'Benchmark Analysis'!$C55=Y$1,'Benchmark Analysis'!$C55*2+'Benchmark Analysis'!$H55=Y$1,'Benchmark Analysis'!$C55*3+'Benchmark Analysis'!$H55=Y$1,'Benchmark Analysis'!$C55*4+'Benchmark Analysis'!$H55=Y$1,'Benchmark Analysis'!$C55*5+'Benchmark Analysis'!$H55=Y$1),'Benchmark Analysis'!$L55*(1+'Benchmark Analysis'!$C$110)^'Cash Flow'!Y$1," ")</f>
        <v xml:space="preserve"> </v>
      </c>
      <c r="Z59" s="8" t="str">
        <f>IF(OR('Benchmark Analysis'!$H55=Z$1,'Benchmark Analysis'!$H55+'Benchmark Analysis'!$C55=Z$1,'Benchmark Analysis'!$C55*2+'Benchmark Analysis'!$H55=Z$1,'Benchmark Analysis'!$C55*3+'Benchmark Analysis'!$H55=Z$1,'Benchmark Analysis'!$C55*4+'Benchmark Analysis'!$H55=Z$1,'Benchmark Analysis'!$C55*5+'Benchmark Analysis'!$H55=Z$1),'Benchmark Analysis'!$L55*(1+'Benchmark Analysis'!$C$110)^'Cash Flow'!Z$1," ")</f>
        <v xml:space="preserve"> </v>
      </c>
      <c r="AA59" s="8" t="str">
        <f>IF(OR('Benchmark Analysis'!$H55=AA$1,'Benchmark Analysis'!$H55+'Benchmark Analysis'!$C55=AA$1,'Benchmark Analysis'!$C55*2+'Benchmark Analysis'!$H55=AA$1,'Benchmark Analysis'!$C55*3+'Benchmark Analysis'!$H55=AA$1,'Benchmark Analysis'!$C55*4+'Benchmark Analysis'!$H55=AA$1,'Benchmark Analysis'!$C55*5+'Benchmark Analysis'!$H55=AA$1),'Benchmark Analysis'!$L55*(1+'Benchmark Analysis'!$C$110)^'Cash Flow'!AA$1," ")</f>
        <v xml:space="preserve"> </v>
      </c>
      <c r="AB59" s="8" t="str">
        <f>IF(OR('Benchmark Analysis'!$H55=AB$1,'Benchmark Analysis'!$H55+'Benchmark Analysis'!$C55=AB$1,'Benchmark Analysis'!$C55*2+'Benchmark Analysis'!$H55=AB$1,'Benchmark Analysis'!$C55*3+'Benchmark Analysis'!$H55=AB$1,'Benchmark Analysis'!$C55*4+'Benchmark Analysis'!$H55=AB$1,'Benchmark Analysis'!$C55*5+'Benchmark Analysis'!$H55=AB$1),'Benchmark Analysis'!$L55*(1+'Benchmark Analysis'!$C$110)^'Cash Flow'!AB$1," ")</f>
        <v xml:space="preserve"> </v>
      </c>
      <c r="AC59" s="8" t="str">
        <f>IF(OR('Benchmark Analysis'!$H55=AC$1,'Benchmark Analysis'!$H55+'Benchmark Analysis'!$C55=AC$1,'Benchmark Analysis'!$C55*2+'Benchmark Analysis'!$H55=AC$1,'Benchmark Analysis'!$C55*3+'Benchmark Analysis'!$H55=AC$1,'Benchmark Analysis'!$C55*4+'Benchmark Analysis'!$H55=AC$1,'Benchmark Analysis'!$C55*5+'Benchmark Analysis'!$H55=AC$1),'Benchmark Analysis'!$L55*(1+'Benchmark Analysis'!$C$110)^'Cash Flow'!AC$1," ")</f>
        <v xml:space="preserve"> </v>
      </c>
      <c r="AD59" s="8" t="str">
        <f>IF(OR('Benchmark Analysis'!$H55=AD$1,'Benchmark Analysis'!$H55+'Benchmark Analysis'!$C55=AD$1,'Benchmark Analysis'!$C55*2+'Benchmark Analysis'!$H55=AD$1,'Benchmark Analysis'!$C55*3+'Benchmark Analysis'!$H55=AD$1,'Benchmark Analysis'!$C55*4+'Benchmark Analysis'!$H55=AD$1,'Benchmark Analysis'!$C55*5+'Benchmark Analysis'!$H55=AD$1),'Benchmark Analysis'!$L55*(1+'Benchmark Analysis'!$C$110)^'Cash Flow'!AD$1," ")</f>
        <v xml:space="preserve"> </v>
      </c>
      <c r="AE59" s="8">
        <f>IF(OR('Benchmark Analysis'!$H55=AE$1,'Benchmark Analysis'!$H55+'Benchmark Analysis'!$C55=AE$1,'Benchmark Analysis'!$C55*2+'Benchmark Analysis'!$H55=AE$1,'Benchmark Analysis'!$C55*3+'Benchmark Analysis'!$H55=AE$1,'Benchmark Analysis'!$C55*4+'Benchmark Analysis'!$H55=AE$1,'Benchmark Analysis'!$C55*5+'Benchmark Analysis'!$H55=AE$1),'Benchmark Analysis'!$L55*(1+'Benchmark Analysis'!$C$110)^'Cash Flow'!AE$1," ")</f>
        <v>3290.5357496687216</v>
      </c>
      <c r="AF59" s="8" t="str">
        <f>IF(OR('Benchmark Analysis'!$H55=AF$1,'Benchmark Analysis'!$H55+'Benchmark Analysis'!$C55=AF$1,'Benchmark Analysis'!$C55*2+'Benchmark Analysis'!$H55=AF$1,'Benchmark Analysis'!$C55*3+'Benchmark Analysis'!$H55=AF$1,'Benchmark Analysis'!$C55*4+'Benchmark Analysis'!$H55=AF$1,'Benchmark Analysis'!$C55*5+'Benchmark Analysis'!$H55=AF$1),'Benchmark Analysis'!$L55*(1+'Benchmark Analysis'!$C$110)^'Cash Flow'!AF$1," ")</f>
        <v xml:space="preserve"> </v>
      </c>
      <c r="AG59" s="8" t="str">
        <f>IF(OR('Benchmark Analysis'!$H55=AG$1,'Benchmark Analysis'!$H55+'Benchmark Analysis'!$C55=AG$1,'Benchmark Analysis'!$C55*2+'Benchmark Analysis'!$H55=AG$1,'Benchmark Analysis'!$C55*3+'Benchmark Analysis'!$H55=AG$1,'Benchmark Analysis'!$C55*4+'Benchmark Analysis'!$H55=AG$1,'Benchmark Analysis'!$C55*5+'Benchmark Analysis'!$H55=AG$1),'Benchmark Analysis'!$L55*(1+'Benchmark Analysis'!$C$110)^'Cash Flow'!AG$1," ")</f>
        <v xml:space="preserve"> </v>
      </c>
    </row>
    <row r="60" spans="1:33" x14ac:dyDescent="0.2">
      <c r="A60" s="80" t="str">
        <f>'Benchmark Analysis'!A56</f>
        <v>11D</v>
      </c>
      <c r="B60" s="66" t="str">
        <f>'Benchmark Analysis'!B56</f>
        <v>Ceiling finishes - fireside room and kitchen</v>
      </c>
      <c r="C60" s="7"/>
      <c r="D60" s="8" t="str">
        <f>IF(OR('Benchmark Analysis'!$H56=D$1,'Benchmark Analysis'!$H56+'Benchmark Analysis'!$C56=D$1,'Benchmark Analysis'!$C56*2+'Benchmark Analysis'!$H56=D$1,'Benchmark Analysis'!$C56*3+'Benchmark Analysis'!$H56=D$1,'Benchmark Analysis'!$C56*4+'Benchmark Analysis'!$H56=D$1,'Benchmark Analysis'!$C56*5+'Benchmark Analysis'!$H56=D$1),'Benchmark Analysis'!$L56*(1+'Benchmark Analysis'!$C$110)^'Cash Flow'!D$1," ")</f>
        <v xml:space="preserve"> </v>
      </c>
      <c r="E60" s="8" t="str">
        <f>IF(OR('Benchmark Analysis'!$H56=E$1,'Benchmark Analysis'!$H56+'Benchmark Analysis'!$C56=E$1,'Benchmark Analysis'!$C56*2+'Benchmark Analysis'!$H56=E$1,'Benchmark Analysis'!$C56*3+'Benchmark Analysis'!$H56=E$1,'Benchmark Analysis'!$C56*4+'Benchmark Analysis'!$H56=E$1,'Benchmark Analysis'!$C56*5+'Benchmark Analysis'!$H56=E$1),'Benchmark Analysis'!$L56*(1+'Benchmark Analysis'!$C$110)^'Cash Flow'!E$1," ")</f>
        <v xml:space="preserve"> </v>
      </c>
      <c r="F60" s="8" t="str">
        <f>IF(OR('Benchmark Analysis'!$H56=F$1,'Benchmark Analysis'!$H56+'Benchmark Analysis'!$C56=F$1,'Benchmark Analysis'!$C56*2+'Benchmark Analysis'!$H56=F$1,'Benchmark Analysis'!$C56*3+'Benchmark Analysis'!$H56=F$1,'Benchmark Analysis'!$C56*4+'Benchmark Analysis'!$H56=F$1,'Benchmark Analysis'!$C56*5+'Benchmark Analysis'!$H56=F$1),'Benchmark Analysis'!$L56*(1+'Benchmark Analysis'!$C$110)^'Cash Flow'!F$1," ")</f>
        <v xml:space="preserve"> </v>
      </c>
      <c r="G60" s="8" t="str">
        <f>IF(OR('Benchmark Analysis'!$H56=G$1,'Benchmark Analysis'!$H56+'Benchmark Analysis'!$C56=G$1,'Benchmark Analysis'!$C56*2+'Benchmark Analysis'!$H56=G$1,'Benchmark Analysis'!$C56*3+'Benchmark Analysis'!$H56=G$1,'Benchmark Analysis'!$C56*4+'Benchmark Analysis'!$H56=G$1,'Benchmark Analysis'!$C56*5+'Benchmark Analysis'!$H56=G$1),'Benchmark Analysis'!$L56*(1+'Benchmark Analysis'!$C$110)^'Cash Flow'!G$1," ")</f>
        <v xml:space="preserve"> </v>
      </c>
      <c r="H60" s="8" t="str">
        <f>IF(OR('Benchmark Analysis'!$H56=H$1,'Benchmark Analysis'!$H56+'Benchmark Analysis'!$C56=H$1,'Benchmark Analysis'!$C56*2+'Benchmark Analysis'!$H56=H$1,'Benchmark Analysis'!$C56*3+'Benchmark Analysis'!$H56=H$1,'Benchmark Analysis'!$C56*4+'Benchmark Analysis'!$H56=H$1,'Benchmark Analysis'!$C56*5+'Benchmark Analysis'!$H56=H$1),'Benchmark Analysis'!$L56*(1+'Benchmark Analysis'!$C$110)^'Cash Flow'!H$1," ")</f>
        <v xml:space="preserve"> </v>
      </c>
      <c r="I60" s="8">
        <f>IF(OR('Benchmark Analysis'!$H56=I$1,'Benchmark Analysis'!$H56+'Benchmark Analysis'!$C56=I$1,'Benchmark Analysis'!$C56*2+'Benchmark Analysis'!$H56=I$1,'Benchmark Analysis'!$C56*3+'Benchmark Analysis'!$H56=I$1,'Benchmark Analysis'!$C56*4+'Benchmark Analysis'!$H56=I$1,'Benchmark Analysis'!$C56*5+'Benchmark Analysis'!$H56=I$1),'Benchmark Analysis'!$L56*(1+'Benchmark Analysis'!$C$110)^'Cash Flow'!I$1," ")</f>
        <v>1497.7960176211202</v>
      </c>
      <c r="J60" s="8" t="str">
        <f>IF(OR('Benchmark Analysis'!$H56=J$1,'Benchmark Analysis'!$H56+'Benchmark Analysis'!$C56=J$1,'Benchmark Analysis'!$C56*2+'Benchmark Analysis'!$H56=J$1,'Benchmark Analysis'!$C56*3+'Benchmark Analysis'!$H56=J$1,'Benchmark Analysis'!$C56*4+'Benchmark Analysis'!$H56=J$1,'Benchmark Analysis'!$C56*5+'Benchmark Analysis'!$H56=J$1),'Benchmark Analysis'!$L56*(1+'Benchmark Analysis'!$C$110)^'Cash Flow'!J$1," ")</f>
        <v xml:space="preserve"> </v>
      </c>
      <c r="K60" s="8" t="str">
        <f>IF(OR('Benchmark Analysis'!$H56=K$1,'Benchmark Analysis'!$H56+'Benchmark Analysis'!$C56=K$1,'Benchmark Analysis'!$C56*2+'Benchmark Analysis'!$H56=K$1,'Benchmark Analysis'!$C56*3+'Benchmark Analysis'!$H56=K$1,'Benchmark Analysis'!$C56*4+'Benchmark Analysis'!$H56=K$1,'Benchmark Analysis'!$C56*5+'Benchmark Analysis'!$H56=K$1),'Benchmark Analysis'!$L56*(1+'Benchmark Analysis'!$C$110)^'Cash Flow'!K$1," ")</f>
        <v xml:space="preserve"> </v>
      </c>
      <c r="L60" s="8" t="str">
        <f>IF(OR('Benchmark Analysis'!$H56=L$1,'Benchmark Analysis'!$H56+'Benchmark Analysis'!$C56=L$1,'Benchmark Analysis'!$C56*2+'Benchmark Analysis'!$H56=L$1,'Benchmark Analysis'!$C56*3+'Benchmark Analysis'!$H56=L$1,'Benchmark Analysis'!$C56*4+'Benchmark Analysis'!$H56=L$1,'Benchmark Analysis'!$C56*5+'Benchmark Analysis'!$H56=L$1),'Benchmark Analysis'!$L56*(1+'Benchmark Analysis'!$C$110)^'Cash Flow'!L$1," ")</f>
        <v xml:space="preserve"> </v>
      </c>
      <c r="M60" s="8" t="str">
        <f>IF(OR('Benchmark Analysis'!$H56=M$1,'Benchmark Analysis'!$H56+'Benchmark Analysis'!$C56=M$1,'Benchmark Analysis'!$C56*2+'Benchmark Analysis'!$H56=M$1,'Benchmark Analysis'!$C56*3+'Benchmark Analysis'!$H56=M$1,'Benchmark Analysis'!$C56*4+'Benchmark Analysis'!$H56=M$1,'Benchmark Analysis'!$C56*5+'Benchmark Analysis'!$H56=M$1),'Benchmark Analysis'!$L56*(1+'Benchmark Analysis'!$C$110)^'Cash Flow'!M$1," ")</f>
        <v xml:space="preserve"> </v>
      </c>
      <c r="N60" s="8" t="str">
        <f>IF(OR('Benchmark Analysis'!$H56=N$1,'Benchmark Analysis'!$H56+'Benchmark Analysis'!$C56=N$1,'Benchmark Analysis'!$C56*2+'Benchmark Analysis'!$H56=N$1,'Benchmark Analysis'!$C56*3+'Benchmark Analysis'!$H56=N$1,'Benchmark Analysis'!$C56*4+'Benchmark Analysis'!$H56=N$1,'Benchmark Analysis'!$C56*5+'Benchmark Analysis'!$H56=N$1),'Benchmark Analysis'!$L56*(1+'Benchmark Analysis'!$C$110)^'Cash Flow'!N$1," ")</f>
        <v xml:space="preserve"> </v>
      </c>
      <c r="O60" s="8" t="str">
        <f>IF(OR('Benchmark Analysis'!$H56=O$1,'Benchmark Analysis'!$H56+'Benchmark Analysis'!$C56=O$1,'Benchmark Analysis'!$C56*2+'Benchmark Analysis'!$H56=O$1,'Benchmark Analysis'!$C56*3+'Benchmark Analysis'!$H56=O$1,'Benchmark Analysis'!$C56*4+'Benchmark Analysis'!$H56=O$1,'Benchmark Analysis'!$C56*5+'Benchmark Analysis'!$H56=O$1),'Benchmark Analysis'!$L56*(1+'Benchmark Analysis'!$C$110)^'Cash Flow'!O$1," ")</f>
        <v xml:space="preserve"> </v>
      </c>
      <c r="P60" s="8" t="str">
        <f>IF(OR('Benchmark Analysis'!$H56=P$1,'Benchmark Analysis'!$H56+'Benchmark Analysis'!$C56=P$1,'Benchmark Analysis'!$C56*2+'Benchmark Analysis'!$H56=P$1,'Benchmark Analysis'!$C56*3+'Benchmark Analysis'!$H56=P$1,'Benchmark Analysis'!$C56*4+'Benchmark Analysis'!$H56=P$1,'Benchmark Analysis'!$C56*5+'Benchmark Analysis'!$H56=P$1),'Benchmark Analysis'!$L56*(1+'Benchmark Analysis'!$C$110)^'Cash Flow'!P$1," ")</f>
        <v xml:space="preserve"> </v>
      </c>
      <c r="Q60" s="8" t="str">
        <f>IF(OR('Benchmark Analysis'!$H56=Q$1,'Benchmark Analysis'!$H56+'Benchmark Analysis'!$C56=Q$1,'Benchmark Analysis'!$C56*2+'Benchmark Analysis'!$H56=Q$1,'Benchmark Analysis'!$C56*3+'Benchmark Analysis'!$H56=Q$1,'Benchmark Analysis'!$C56*4+'Benchmark Analysis'!$H56=Q$1,'Benchmark Analysis'!$C56*5+'Benchmark Analysis'!$H56=Q$1),'Benchmark Analysis'!$L56*(1+'Benchmark Analysis'!$C$110)^'Cash Flow'!Q$1," ")</f>
        <v xml:space="preserve"> </v>
      </c>
      <c r="R60" s="8" t="str">
        <f>IF(OR('Benchmark Analysis'!$H56=R$1,'Benchmark Analysis'!$H56+'Benchmark Analysis'!$C56=R$1,'Benchmark Analysis'!$C56*2+'Benchmark Analysis'!$H56=R$1,'Benchmark Analysis'!$C56*3+'Benchmark Analysis'!$H56=R$1,'Benchmark Analysis'!$C56*4+'Benchmark Analysis'!$H56=R$1,'Benchmark Analysis'!$C56*5+'Benchmark Analysis'!$H56=R$1),'Benchmark Analysis'!$L56*(1+'Benchmark Analysis'!$C$110)^'Cash Flow'!R$1," ")</f>
        <v xml:space="preserve"> </v>
      </c>
      <c r="S60" s="8" t="str">
        <f>IF(OR('Benchmark Analysis'!$H56=S$1,'Benchmark Analysis'!$H56+'Benchmark Analysis'!$C56=S$1,'Benchmark Analysis'!$C56*2+'Benchmark Analysis'!$H56=S$1,'Benchmark Analysis'!$C56*3+'Benchmark Analysis'!$H56=S$1,'Benchmark Analysis'!$C56*4+'Benchmark Analysis'!$H56=S$1,'Benchmark Analysis'!$C56*5+'Benchmark Analysis'!$H56=S$1),'Benchmark Analysis'!$L56*(1+'Benchmark Analysis'!$C$110)^'Cash Flow'!S$1," ")</f>
        <v xml:space="preserve"> </v>
      </c>
      <c r="T60" s="8" t="str">
        <f>IF(OR('Benchmark Analysis'!$H56=T$1,'Benchmark Analysis'!$H56+'Benchmark Analysis'!$C56=T$1,'Benchmark Analysis'!$C56*2+'Benchmark Analysis'!$H56=T$1,'Benchmark Analysis'!$C56*3+'Benchmark Analysis'!$H56=T$1,'Benchmark Analysis'!$C56*4+'Benchmark Analysis'!$H56=T$1,'Benchmark Analysis'!$C56*5+'Benchmark Analysis'!$H56=T$1),'Benchmark Analysis'!$L56*(1+'Benchmark Analysis'!$C$110)^'Cash Flow'!T$1," ")</f>
        <v xml:space="preserve"> </v>
      </c>
      <c r="U60" s="8" t="str">
        <f>IF(OR('Benchmark Analysis'!$H56=U$1,'Benchmark Analysis'!$H56+'Benchmark Analysis'!$C56=U$1,'Benchmark Analysis'!$C56*2+'Benchmark Analysis'!$H56=U$1,'Benchmark Analysis'!$C56*3+'Benchmark Analysis'!$H56=U$1,'Benchmark Analysis'!$C56*4+'Benchmark Analysis'!$H56=U$1,'Benchmark Analysis'!$C56*5+'Benchmark Analysis'!$H56=U$1),'Benchmark Analysis'!$L56*(1+'Benchmark Analysis'!$C$110)^'Cash Flow'!U$1," ")</f>
        <v xml:space="preserve"> </v>
      </c>
      <c r="V60" s="8" t="str">
        <f>IF(OR('Benchmark Analysis'!$H56=V$1,'Benchmark Analysis'!$H56+'Benchmark Analysis'!$C56=V$1,'Benchmark Analysis'!$C56*2+'Benchmark Analysis'!$H56=V$1,'Benchmark Analysis'!$C56*3+'Benchmark Analysis'!$H56=V$1,'Benchmark Analysis'!$C56*4+'Benchmark Analysis'!$H56=V$1,'Benchmark Analysis'!$C56*5+'Benchmark Analysis'!$H56=V$1),'Benchmark Analysis'!$L56*(1+'Benchmark Analysis'!$C$110)^'Cash Flow'!V$1," ")</f>
        <v xml:space="preserve"> </v>
      </c>
      <c r="W60" s="8" t="str">
        <f>IF(OR('Benchmark Analysis'!$H56=W$1,'Benchmark Analysis'!$H56+'Benchmark Analysis'!$C56=W$1,'Benchmark Analysis'!$C56*2+'Benchmark Analysis'!$H56=W$1,'Benchmark Analysis'!$C56*3+'Benchmark Analysis'!$H56=W$1,'Benchmark Analysis'!$C56*4+'Benchmark Analysis'!$H56=W$1,'Benchmark Analysis'!$C56*5+'Benchmark Analysis'!$H56=W$1),'Benchmark Analysis'!$L56*(1+'Benchmark Analysis'!$C$110)^'Cash Flow'!W$1," ")</f>
        <v xml:space="preserve"> </v>
      </c>
      <c r="X60" s="8" t="str">
        <f>IF(OR('Benchmark Analysis'!$H56=X$1,'Benchmark Analysis'!$H56+'Benchmark Analysis'!$C56=X$1,'Benchmark Analysis'!$C56*2+'Benchmark Analysis'!$H56=X$1,'Benchmark Analysis'!$C56*3+'Benchmark Analysis'!$H56=X$1,'Benchmark Analysis'!$C56*4+'Benchmark Analysis'!$H56=X$1,'Benchmark Analysis'!$C56*5+'Benchmark Analysis'!$H56=X$1),'Benchmark Analysis'!$L56*(1+'Benchmark Analysis'!$C$110)^'Cash Flow'!X$1," ")</f>
        <v xml:space="preserve"> </v>
      </c>
      <c r="Y60" s="8" t="str">
        <f>IF(OR('Benchmark Analysis'!$H56=Y$1,'Benchmark Analysis'!$H56+'Benchmark Analysis'!$C56=Y$1,'Benchmark Analysis'!$C56*2+'Benchmark Analysis'!$H56=Y$1,'Benchmark Analysis'!$C56*3+'Benchmark Analysis'!$H56=Y$1,'Benchmark Analysis'!$C56*4+'Benchmark Analysis'!$H56=Y$1,'Benchmark Analysis'!$C56*5+'Benchmark Analysis'!$H56=Y$1),'Benchmark Analysis'!$L56*(1+'Benchmark Analysis'!$C$110)^'Cash Flow'!Y$1," ")</f>
        <v xml:space="preserve"> </v>
      </c>
      <c r="Z60" s="8" t="str">
        <f>IF(OR('Benchmark Analysis'!$H56=Z$1,'Benchmark Analysis'!$H56+'Benchmark Analysis'!$C56=Z$1,'Benchmark Analysis'!$C56*2+'Benchmark Analysis'!$H56=Z$1,'Benchmark Analysis'!$C56*3+'Benchmark Analysis'!$H56=Z$1,'Benchmark Analysis'!$C56*4+'Benchmark Analysis'!$H56=Z$1,'Benchmark Analysis'!$C56*5+'Benchmark Analysis'!$H56=Z$1),'Benchmark Analysis'!$L56*(1+'Benchmark Analysis'!$C$110)^'Cash Flow'!Z$1," ")</f>
        <v xml:space="preserve"> </v>
      </c>
      <c r="AA60" s="8" t="str">
        <f>IF(OR('Benchmark Analysis'!$H56=AA$1,'Benchmark Analysis'!$H56+'Benchmark Analysis'!$C56=AA$1,'Benchmark Analysis'!$C56*2+'Benchmark Analysis'!$H56=AA$1,'Benchmark Analysis'!$C56*3+'Benchmark Analysis'!$H56=AA$1,'Benchmark Analysis'!$C56*4+'Benchmark Analysis'!$H56=AA$1,'Benchmark Analysis'!$C56*5+'Benchmark Analysis'!$H56=AA$1),'Benchmark Analysis'!$L56*(1+'Benchmark Analysis'!$C$110)^'Cash Flow'!AA$1," ")</f>
        <v xml:space="preserve"> </v>
      </c>
      <c r="AB60" s="8" t="str">
        <f>IF(OR('Benchmark Analysis'!$H56=AB$1,'Benchmark Analysis'!$H56+'Benchmark Analysis'!$C56=AB$1,'Benchmark Analysis'!$C56*2+'Benchmark Analysis'!$H56=AB$1,'Benchmark Analysis'!$C56*3+'Benchmark Analysis'!$H56=AB$1,'Benchmark Analysis'!$C56*4+'Benchmark Analysis'!$H56=AB$1,'Benchmark Analysis'!$C56*5+'Benchmark Analysis'!$H56=AB$1),'Benchmark Analysis'!$L56*(1+'Benchmark Analysis'!$C$110)^'Cash Flow'!AB$1," ")</f>
        <v xml:space="preserve"> </v>
      </c>
      <c r="AC60" s="8">
        <f>IF(OR('Benchmark Analysis'!$H56=AC$1,'Benchmark Analysis'!$H56+'Benchmark Analysis'!$C56=AC$1,'Benchmark Analysis'!$C56*2+'Benchmark Analysis'!$H56=AC$1,'Benchmark Analysis'!$C56*3+'Benchmark Analysis'!$H56=AC$1,'Benchmark Analysis'!$C56*4+'Benchmark Analysis'!$H56=AC$1,'Benchmark Analysis'!$C56*5+'Benchmark Analysis'!$H56=AC$1),'Benchmark Analysis'!$L56*(1+'Benchmark Analysis'!$C$110)^'Cash Flow'!AC$1," ")</f>
        <v>2225.6460920908526</v>
      </c>
      <c r="AD60" s="8" t="str">
        <f>IF(OR('Benchmark Analysis'!$H56=AD$1,'Benchmark Analysis'!$H56+'Benchmark Analysis'!$C56=AD$1,'Benchmark Analysis'!$C56*2+'Benchmark Analysis'!$H56=AD$1,'Benchmark Analysis'!$C56*3+'Benchmark Analysis'!$H56=AD$1,'Benchmark Analysis'!$C56*4+'Benchmark Analysis'!$H56=AD$1,'Benchmark Analysis'!$C56*5+'Benchmark Analysis'!$H56=AD$1),'Benchmark Analysis'!$L56*(1+'Benchmark Analysis'!$C$110)^'Cash Flow'!AD$1," ")</f>
        <v xml:space="preserve"> </v>
      </c>
      <c r="AE60" s="8" t="str">
        <f>IF(OR('Benchmark Analysis'!$H56=AE$1,'Benchmark Analysis'!$H56+'Benchmark Analysis'!$C56=AE$1,'Benchmark Analysis'!$C56*2+'Benchmark Analysis'!$H56=AE$1,'Benchmark Analysis'!$C56*3+'Benchmark Analysis'!$H56=AE$1,'Benchmark Analysis'!$C56*4+'Benchmark Analysis'!$H56=AE$1,'Benchmark Analysis'!$C56*5+'Benchmark Analysis'!$H56=AE$1),'Benchmark Analysis'!$L56*(1+'Benchmark Analysis'!$C$110)^'Cash Flow'!AE$1," ")</f>
        <v xml:space="preserve"> </v>
      </c>
      <c r="AF60" s="8" t="str">
        <f>IF(OR('Benchmark Analysis'!$H56=AF$1,'Benchmark Analysis'!$H56+'Benchmark Analysis'!$C56=AF$1,'Benchmark Analysis'!$C56*2+'Benchmark Analysis'!$H56=AF$1,'Benchmark Analysis'!$C56*3+'Benchmark Analysis'!$H56=AF$1,'Benchmark Analysis'!$C56*4+'Benchmark Analysis'!$H56=AF$1,'Benchmark Analysis'!$C56*5+'Benchmark Analysis'!$H56=AF$1),'Benchmark Analysis'!$L56*(1+'Benchmark Analysis'!$C$110)^'Cash Flow'!AF$1," ")</f>
        <v xml:space="preserve"> </v>
      </c>
      <c r="AG60" s="8" t="str">
        <f>IF(OR('Benchmark Analysis'!$H56=AG$1,'Benchmark Analysis'!$H56+'Benchmark Analysis'!$C56=AG$1,'Benchmark Analysis'!$C56*2+'Benchmark Analysis'!$H56=AG$1,'Benchmark Analysis'!$C56*3+'Benchmark Analysis'!$H56=AG$1,'Benchmark Analysis'!$C56*4+'Benchmark Analysis'!$H56=AG$1,'Benchmark Analysis'!$C56*5+'Benchmark Analysis'!$H56=AG$1),'Benchmark Analysis'!$L56*(1+'Benchmark Analysis'!$C$110)^'Cash Flow'!AG$1," ")</f>
        <v xml:space="preserve"> </v>
      </c>
    </row>
    <row r="61" spans="1:33" x14ac:dyDescent="0.2">
      <c r="A61" s="80" t="str">
        <f>'Benchmark Analysis'!A57</f>
        <v>11E</v>
      </c>
      <c r="B61" s="66" t="str">
        <f>'Benchmark Analysis'!B57</f>
        <v>Ceiling finishes  - totem room and washrooms</v>
      </c>
      <c r="C61" s="7"/>
      <c r="D61" s="8" t="str">
        <f>IF(OR('Benchmark Analysis'!$H57=D$1,'Benchmark Analysis'!$H57+'Benchmark Analysis'!$C57=D$1,'Benchmark Analysis'!$C57*2+'Benchmark Analysis'!$H57=D$1,'Benchmark Analysis'!$C57*3+'Benchmark Analysis'!$H57=D$1,'Benchmark Analysis'!$C57*4+'Benchmark Analysis'!$H57=D$1,'Benchmark Analysis'!$C57*5+'Benchmark Analysis'!$H57=D$1),'Benchmark Analysis'!$L57*(1+'Benchmark Analysis'!$C$110)^'Cash Flow'!D$1," ")</f>
        <v xml:space="preserve"> </v>
      </c>
      <c r="E61" s="8" t="str">
        <f>IF(OR('Benchmark Analysis'!$H57=E$1,'Benchmark Analysis'!$H57+'Benchmark Analysis'!$C57=E$1,'Benchmark Analysis'!$C57*2+'Benchmark Analysis'!$H57=E$1,'Benchmark Analysis'!$C57*3+'Benchmark Analysis'!$H57=E$1,'Benchmark Analysis'!$C57*4+'Benchmark Analysis'!$H57=E$1,'Benchmark Analysis'!$C57*5+'Benchmark Analysis'!$H57=E$1),'Benchmark Analysis'!$L57*(1+'Benchmark Analysis'!$C$110)^'Cash Flow'!E$1," ")</f>
        <v xml:space="preserve"> </v>
      </c>
      <c r="F61" s="8" t="str">
        <f>IF(OR('Benchmark Analysis'!$H57=F$1,'Benchmark Analysis'!$H57+'Benchmark Analysis'!$C57=F$1,'Benchmark Analysis'!$C57*2+'Benchmark Analysis'!$H57=F$1,'Benchmark Analysis'!$C57*3+'Benchmark Analysis'!$H57=F$1,'Benchmark Analysis'!$C57*4+'Benchmark Analysis'!$H57=F$1,'Benchmark Analysis'!$C57*5+'Benchmark Analysis'!$H57=F$1),'Benchmark Analysis'!$L57*(1+'Benchmark Analysis'!$C$110)^'Cash Flow'!F$1," ")</f>
        <v xml:space="preserve"> </v>
      </c>
      <c r="G61" s="8" t="str">
        <f>IF(OR('Benchmark Analysis'!$H57=G$1,'Benchmark Analysis'!$H57+'Benchmark Analysis'!$C57=G$1,'Benchmark Analysis'!$C57*2+'Benchmark Analysis'!$H57=G$1,'Benchmark Analysis'!$C57*3+'Benchmark Analysis'!$H57=G$1,'Benchmark Analysis'!$C57*4+'Benchmark Analysis'!$H57=G$1,'Benchmark Analysis'!$C57*5+'Benchmark Analysis'!$H57=G$1),'Benchmark Analysis'!$L57*(1+'Benchmark Analysis'!$C$110)^'Cash Flow'!G$1," ")</f>
        <v xml:space="preserve"> </v>
      </c>
      <c r="H61" s="8" t="str">
        <f>IF(OR('Benchmark Analysis'!$H57=H$1,'Benchmark Analysis'!$H57+'Benchmark Analysis'!$C57=H$1,'Benchmark Analysis'!$C57*2+'Benchmark Analysis'!$H57=H$1,'Benchmark Analysis'!$C57*3+'Benchmark Analysis'!$H57=H$1,'Benchmark Analysis'!$C57*4+'Benchmark Analysis'!$H57=H$1,'Benchmark Analysis'!$C57*5+'Benchmark Analysis'!$H57=H$1),'Benchmark Analysis'!$L57*(1+'Benchmark Analysis'!$C$110)^'Cash Flow'!H$1," ")</f>
        <v xml:space="preserve"> </v>
      </c>
      <c r="I61" s="8" t="str">
        <f>IF(OR('Benchmark Analysis'!$H57=I$1,'Benchmark Analysis'!$H57+'Benchmark Analysis'!$C57=I$1,'Benchmark Analysis'!$C57*2+'Benchmark Analysis'!$H57=I$1,'Benchmark Analysis'!$C57*3+'Benchmark Analysis'!$H57=I$1,'Benchmark Analysis'!$C57*4+'Benchmark Analysis'!$H57=I$1,'Benchmark Analysis'!$C57*5+'Benchmark Analysis'!$H57=I$1),'Benchmark Analysis'!$L57*(1+'Benchmark Analysis'!$C$110)^'Cash Flow'!I$1," ")</f>
        <v xml:space="preserve"> </v>
      </c>
      <c r="J61" s="8" t="str">
        <f>IF(OR('Benchmark Analysis'!$H57=J$1,'Benchmark Analysis'!$H57+'Benchmark Analysis'!$C57=J$1,'Benchmark Analysis'!$C57*2+'Benchmark Analysis'!$H57=J$1,'Benchmark Analysis'!$C57*3+'Benchmark Analysis'!$H57=J$1,'Benchmark Analysis'!$C57*4+'Benchmark Analysis'!$H57=J$1,'Benchmark Analysis'!$C57*5+'Benchmark Analysis'!$H57=J$1),'Benchmark Analysis'!$L57*(1+'Benchmark Analysis'!$C$110)^'Cash Flow'!J$1," ")</f>
        <v xml:space="preserve"> </v>
      </c>
      <c r="K61" s="8">
        <f>IF(OR('Benchmark Analysis'!$H57=K$1,'Benchmark Analysis'!$H57+'Benchmark Analysis'!$C57=K$1,'Benchmark Analysis'!$C57*2+'Benchmark Analysis'!$H57=K$1,'Benchmark Analysis'!$C57*3+'Benchmark Analysis'!$H57=K$1,'Benchmark Analysis'!$C57*4+'Benchmark Analysis'!$H57=K$1,'Benchmark Analysis'!$C57*5+'Benchmark Analysis'!$H57=K$1),'Benchmark Analysis'!$L57*(1+'Benchmark Analysis'!$C$110)^'Cash Flow'!K$1," ")</f>
        <v>426.48401468482467</v>
      </c>
      <c r="L61" s="8" t="str">
        <f>IF(OR('Benchmark Analysis'!$H57=L$1,'Benchmark Analysis'!$H57+'Benchmark Analysis'!$C57=L$1,'Benchmark Analysis'!$C57*2+'Benchmark Analysis'!$H57=L$1,'Benchmark Analysis'!$C57*3+'Benchmark Analysis'!$H57=L$1,'Benchmark Analysis'!$C57*4+'Benchmark Analysis'!$H57=L$1,'Benchmark Analysis'!$C57*5+'Benchmark Analysis'!$H57=L$1),'Benchmark Analysis'!$L57*(1+'Benchmark Analysis'!$C$110)^'Cash Flow'!L$1," ")</f>
        <v xml:space="preserve"> </v>
      </c>
      <c r="M61" s="8" t="str">
        <f>IF(OR('Benchmark Analysis'!$H57=M$1,'Benchmark Analysis'!$H57+'Benchmark Analysis'!$C57=M$1,'Benchmark Analysis'!$C57*2+'Benchmark Analysis'!$H57=M$1,'Benchmark Analysis'!$C57*3+'Benchmark Analysis'!$H57=M$1,'Benchmark Analysis'!$C57*4+'Benchmark Analysis'!$H57=M$1,'Benchmark Analysis'!$C57*5+'Benchmark Analysis'!$H57=M$1),'Benchmark Analysis'!$L57*(1+'Benchmark Analysis'!$C$110)^'Cash Flow'!M$1," ")</f>
        <v xml:space="preserve"> </v>
      </c>
      <c r="N61" s="8" t="str">
        <f>IF(OR('Benchmark Analysis'!$H57=N$1,'Benchmark Analysis'!$H57+'Benchmark Analysis'!$C57=N$1,'Benchmark Analysis'!$C57*2+'Benchmark Analysis'!$H57=N$1,'Benchmark Analysis'!$C57*3+'Benchmark Analysis'!$H57=N$1,'Benchmark Analysis'!$C57*4+'Benchmark Analysis'!$H57=N$1,'Benchmark Analysis'!$C57*5+'Benchmark Analysis'!$H57=N$1),'Benchmark Analysis'!$L57*(1+'Benchmark Analysis'!$C$110)^'Cash Flow'!N$1," ")</f>
        <v xml:space="preserve"> </v>
      </c>
      <c r="O61" s="8" t="str">
        <f>IF(OR('Benchmark Analysis'!$H57=O$1,'Benchmark Analysis'!$H57+'Benchmark Analysis'!$C57=O$1,'Benchmark Analysis'!$C57*2+'Benchmark Analysis'!$H57=O$1,'Benchmark Analysis'!$C57*3+'Benchmark Analysis'!$H57=O$1,'Benchmark Analysis'!$C57*4+'Benchmark Analysis'!$H57=O$1,'Benchmark Analysis'!$C57*5+'Benchmark Analysis'!$H57=O$1),'Benchmark Analysis'!$L57*(1+'Benchmark Analysis'!$C$110)^'Cash Flow'!O$1," ")</f>
        <v xml:space="preserve"> </v>
      </c>
      <c r="P61" s="8" t="str">
        <f>IF(OR('Benchmark Analysis'!$H57=P$1,'Benchmark Analysis'!$H57+'Benchmark Analysis'!$C57=P$1,'Benchmark Analysis'!$C57*2+'Benchmark Analysis'!$H57=P$1,'Benchmark Analysis'!$C57*3+'Benchmark Analysis'!$H57=P$1,'Benchmark Analysis'!$C57*4+'Benchmark Analysis'!$H57=P$1,'Benchmark Analysis'!$C57*5+'Benchmark Analysis'!$H57=P$1),'Benchmark Analysis'!$L57*(1+'Benchmark Analysis'!$C$110)^'Cash Flow'!P$1," ")</f>
        <v xml:space="preserve"> </v>
      </c>
      <c r="Q61" s="8" t="str">
        <f>IF(OR('Benchmark Analysis'!$H57=Q$1,'Benchmark Analysis'!$H57+'Benchmark Analysis'!$C57=Q$1,'Benchmark Analysis'!$C57*2+'Benchmark Analysis'!$H57=Q$1,'Benchmark Analysis'!$C57*3+'Benchmark Analysis'!$H57=Q$1,'Benchmark Analysis'!$C57*4+'Benchmark Analysis'!$H57=Q$1,'Benchmark Analysis'!$C57*5+'Benchmark Analysis'!$H57=Q$1),'Benchmark Analysis'!$L57*(1+'Benchmark Analysis'!$C$110)^'Cash Flow'!Q$1," ")</f>
        <v xml:space="preserve"> </v>
      </c>
      <c r="R61" s="8" t="str">
        <f>IF(OR('Benchmark Analysis'!$H57=R$1,'Benchmark Analysis'!$H57+'Benchmark Analysis'!$C57=R$1,'Benchmark Analysis'!$C57*2+'Benchmark Analysis'!$H57=R$1,'Benchmark Analysis'!$C57*3+'Benchmark Analysis'!$H57=R$1,'Benchmark Analysis'!$C57*4+'Benchmark Analysis'!$H57=R$1,'Benchmark Analysis'!$C57*5+'Benchmark Analysis'!$H57=R$1),'Benchmark Analysis'!$L57*(1+'Benchmark Analysis'!$C$110)^'Cash Flow'!R$1," ")</f>
        <v xml:space="preserve"> </v>
      </c>
      <c r="S61" s="8" t="str">
        <f>IF(OR('Benchmark Analysis'!$H57=S$1,'Benchmark Analysis'!$H57+'Benchmark Analysis'!$C57=S$1,'Benchmark Analysis'!$C57*2+'Benchmark Analysis'!$H57=S$1,'Benchmark Analysis'!$C57*3+'Benchmark Analysis'!$H57=S$1,'Benchmark Analysis'!$C57*4+'Benchmark Analysis'!$H57=S$1,'Benchmark Analysis'!$C57*5+'Benchmark Analysis'!$H57=S$1),'Benchmark Analysis'!$L57*(1+'Benchmark Analysis'!$C$110)^'Cash Flow'!S$1," ")</f>
        <v xml:space="preserve"> </v>
      </c>
      <c r="T61" s="8" t="str">
        <f>IF(OR('Benchmark Analysis'!$H57=T$1,'Benchmark Analysis'!$H57+'Benchmark Analysis'!$C57=T$1,'Benchmark Analysis'!$C57*2+'Benchmark Analysis'!$H57=T$1,'Benchmark Analysis'!$C57*3+'Benchmark Analysis'!$H57=T$1,'Benchmark Analysis'!$C57*4+'Benchmark Analysis'!$H57=T$1,'Benchmark Analysis'!$C57*5+'Benchmark Analysis'!$H57=T$1),'Benchmark Analysis'!$L57*(1+'Benchmark Analysis'!$C$110)^'Cash Flow'!T$1," ")</f>
        <v xml:space="preserve"> </v>
      </c>
      <c r="U61" s="8" t="str">
        <f>IF(OR('Benchmark Analysis'!$H57=U$1,'Benchmark Analysis'!$H57+'Benchmark Analysis'!$C57=U$1,'Benchmark Analysis'!$C57*2+'Benchmark Analysis'!$H57=U$1,'Benchmark Analysis'!$C57*3+'Benchmark Analysis'!$H57=U$1,'Benchmark Analysis'!$C57*4+'Benchmark Analysis'!$H57=U$1,'Benchmark Analysis'!$C57*5+'Benchmark Analysis'!$H57=U$1),'Benchmark Analysis'!$L57*(1+'Benchmark Analysis'!$C$110)^'Cash Flow'!U$1," ")</f>
        <v xml:space="preserve"> </v>
      </c>
      <c r="V61" s="8" t="str">
        <f>IF(OR('Benchmark Analysis'!$H57=V$1,'Benchmark Analysis'!$H57+'Benchmark Analysis'!$C57=V$1,'Benchmark Analysis'!$C57*2+'Benchmark Analysis'!$H57=V$1,'Benchmark Analysis'!$C57*3+'Benchmark Analysis'!$H57=V$1,'Benchmark Analysis'!$C57*4+'Benchmark Analysis'!$H57=V$1,'Benchmark Analysis'!$C57*5+'Benchmark Analysis'!$H57=V$1),'Benchmark Analysis'!$L57*(1+'Benchmark Analysis'!$C$110)^'Cash Flow'!V$1," ")</f>
        <v xml:space="preserve"> </v>
      </c>
      <c r="W61" s="8" t="str">
        <f>IF(OR('Benchmark Analysis'!$H57=W$1,'Benchmark Analysis'!$H57+'Benchmark Analysis'!$C57=W$1,'Benchmark Analysis'!$C57*2+'Benchmark Analysis'!$H57=W$1,'Benchmark Analysis'!$C57*3+'Benchmark Analysis'!$H57=W$1,'Benchmark Analysis'!$C57*4+'Benchmark Analysis'!$H57=W$1,'Benchmark Analysis'!$C57*5+'Benchmark Analysis'!$H57=W$1),'Benchmark Analysis'!$L57*(1+'Benchmark Analysis'!$C$110)^'Cash Flow'!W$1," ")</f>
        <v xml:space="preserve"> </v>
      </c>
      <c r="X61" s="8" t="str">
        <f>IF(OR('Benchmark Analysis'!$H57=X$1,'Benchmark Analysis'!$H57+'Benchmark Analysis'!$C57=X$1,'Benchmark Analysis'!$C57*2+'Benchmark Analysis'!$H57=X$1,'Benchmark Analysis'!$C57*3+'Benchmark Analysis'!$H57=X$1,'Benchmark Analysis'!$C57*4+'Benchmark Analysis'!$H57=X$1,'Benchmark Analysis'!$C57*5+'Benchmark Analysis'!$H57=X$1),'Benchmark Analysis'!$L57*(1+'Benchmark Analysis'!$C$110)^'Cash Flow'!X$1," ")</f>
        <v xml:space="preserve"> </v>
      </c>
      <c r="Y61" s="8" t="str">
        <f>IF(OR('Benchmark Analysis'!$H57=Y$1,'Benchmark Analysis'!$H57+'Benchmark Analysis'!$C57=Y$1,'Benchmark Analysis'!$C57*2+'Benchmark Analysis'!$H57=Y$1,'Benchmark Analysis'!$C57*3+'Benchmark Analysis'!$H57=Y$1,'Benchmark Analysis'!$C57*4+'Benchmark Analysis'!$H57=Y$1,'Benchmark Analysis'!$C57*5+'Benchmark Analysis'!$H57=Y$1),'Benchmark Analysis'!$L57*(1+'Benchmark Analysis'!$C$110)^'Cash Flow'!Y$1," ")</f>
        <v xml:space="preserve"> </v>
      </c>
      <c r="Z61" s="8" t="str">
        <f>IF(OR('Benchmark Analysis'!$H57=Z$1,'Benchmark Analysis'!$H57+'Benchmark Analysis'!$C57=Z$1,'Benchmark Analysis'!$C57*2+'Benchmark Analysis'!$H57=Z$1,'Benchmark Analysis'!$C57*3+'Benchmark Analysis'!$H57=Z$1,'Benchmark Analysis'!$C57*4+'Benchmark Analysis'!$H57=Z$1,'Benchmark Analysis'!$C57*5+'Benchmark Analysis'!$H57=Z$1),'Benchmark Analysis'!$L57*(1+'Benchmark Analysis'!$C$110)^'Cash Flow'!Z$1," ")</f>
        <v xml:space="preserve"> </v>
      </c>
      <c r="AA61" s="8" t="str">
        <f>IF(OR('Benchmark Analysis'!$H57=AA$1,'Benchmark Analysis'!$H57+'Benchmark Analysis'!$C57=AA$1,'Benchmark Analysis'!$C57*2+'Benchmark Analysis'!$H57=AA$1,'Benchmark Analysis'!$C57*3+'Benchmark Analysis'!$H57=AA$1,'Benchmark Analysis'!$C57*4+'Benchmark Analysis'!$H57=AA$1,'Benchmark Analysis'!$C57*5+'Benchmark Analysis'!$H57=AA$1),'Benchmark Analysis'!$L57*(1+'Benchmark Analysis'!$C$110)^'Cash Flow'!AA$1," ")</f>
        <v xml:space="preserve"> </v>
      </c>
      <c r="AB61" s="8" t="str">
        <f>IF(OR('Benchmark Analysis'!$H57=AB$1,'Benchmark Analysis'!$H57+'Benchmark Analysis'!$C57=AB$1,'Benchmark Analysis'!$C57*2+'Benchmark Analysis'!$H57=AB$1,'Benchmark Analysis'!$C57*3+'Benchmark Analysis'!$H57=AB$1,'Benchmark Analysis'!$C57*4+'Benchmark Analysis'!$H57=AB$1,'Benchmark Analysis'!$C57*5+'Benchmark Analysis'!$H57=AB$1),'Benchmark Analysis'!$L57*(1+'Benchmark Analysis'!$C$110)^'Cash Flow'!AB$1," ")</f>
        <v xml:space="preserve"> </v>
      </c>
      <c r="AC61" s="8" t="str">
        <f>IF(OR('Benchmark Analysis'!$H57=AC$1,'Benchmark Analysis'!$H57+'Benchmark Analysis'!$C57=AC$1,'Benchmark Analysis'!$C57*2+'Benchmark Analysis'!$H57=AC$1,'Benchmark Analysis'!$C57*3+'Benchmark Analysis'!$H57=AC$1,'Benchmark Analysis'!$C57*4+'Benchmark Analysis'!$H57=AC$1,'Benchmark Analysis'!$C57*5+'Benchmark Analysis'!$H57=AC$1),'Benchmark Analysis'!$L57*(1+'Benchmark Analysis'!$C$110)^'Cash Flow'!AC$1," ")</f>
        <v xml:space="preserve"> </v>
      </c>
      <c r="AD61" s="8" t="str">
        <f>IF(OR('Benchmark Analysis'!$H57=AD$1,'Benchmark Analysis'!$H57+'Benchmark Analysis'!$C57=AD$1,'Benchmark Analysis'!$C57*2+'Benchmark Analysis'!$H57=AD$1,'Benchmark Analysis'!$C57*3+'Benchmark Analysis'!$H57=AD$1,'Benchmark Analysis'!$C57*4+'Benchmark Analysis'!$H57=AD$1,'Benchmark Analysis'!$C57*5+'Benchmark Analysis'!$H57=AD$1),'Benchmark Analysis'!$L57*(1+'Benchmark Analysis'!$C$110)^'Cash Flow'!AD$1," ")</f>
        <v xml:space="preserve"> </v>
      </c>
      <c r="AE61" s="8">
        <f>IF(OR('Benchmark Analysis'!$H57=AE$1,'Benchmark Analysis'!$H57+'Benchmark Analysis'!$C57=AE$1,'Benchmark Analysis'!$C57*2+'Benchmark Analysis'!$H57=AE$1,'Benchmark Analysis'!$C57*3+'Benchmark Analysis'!$H57=AE$1,'Benchmark Analysis'!$C57*4+'Benchmark Analysis'!$H57=AE$1,'Benchmark Analysis'!$C57*5+'Benchmark Analysis'!$H57=AE$1),'Benchmark Analysis'!$L57*(1+'Benchmark Analysis'!$C$110)^'Cash Flow'!AE$1," ")</f>
        <v>633.73281104730938</v>
      </c>
      <c r="AF61" s="8" t="str">
        <f>IF(OR('Benchmark Analysis'!$H57=AF$1,'Benchmark Analysis'!$H57+'Benchmark Analysis'!$C57=AF$1,'Benchmark Analysis'!$C57*2+'Benchmark Analysis'!$H57=AF$1,'Benchmark Analysis'!$C57*3+'Benchmark Analysis'!$H57=AF$1,'Benchmark Analysis'!$C57*4+'Benchmark Analysis'!$H57=AF$1,'Benchmark Analysis'!$C57*5+'Benchmark Analysis'!$H57=AF$1),'Benchmark Analysis'!$L57*(1+'Benchmark Analysis'!$C$110)^'Cash Flow'!AF$1," ")</f>
        <v xml:space="preserve"> </v>
      </c>
      <c r="AG61" s="8" t="str">
        <f>IF(OR('Benchmark Analysis'!$H57=AG$1,'Benchmark Analysis'!$H57+'Benchmark Analysis'!$C57=AG$1,'Benchmark Analysis'!$C57*2+'Benchmark Analysis'!$H57=AG$1,'Benchmark Analysis'!$C57*3+'Benchmark Analysis'!$H57=AG$1,'Benchmark Analysis'!$C57*4+'Benchmark Analysis'!$H57=AG$1,'Benchmark Analysis'!$C57*5+'Benchmark Analysis'!$H57=AG$1),'Benchmark Analysis'!$L57*(1+'Benchmark Analysis'!$C$110)^'Cash Flow'!AG$1," ")</f>
        <v xml:space="preserve"> </v>
      </c>
    </row>
    <row r="62" spans="1:33" x14ac:dyDescent="0.2">
      <c r="A62" s="80" t="str">
        <f>'Benchmark Analysis'!A58</f>
        <v>12A</v>
      </c>
      <c r="B62" s="66" t="str">
        <f>'Benchmark Analysis'!B58</f>
        <v>Plumbing fixtures - 5% of fixtures</v>
      </c>
      <c r="C62" s="7"/>
      <c r="D62" s="8" t="str">
        <f>IF(OR('Benchmark Analysis'!$H58=D$1,'Benchmark Analysis'!$H58+'Benchmark Analysis'!$C58=D$1,'Benchmark Analysis'!$C58*2+'Benchmark Analysis'!$H58=D$1,'Benchmark Analysis'!$C58*3+'Benchmark Analysis'!$H58=D$1,'Benchmark Analysis'!$C58*4+'Benchmark Analysis'!$H58=D$1,'Benchmark Analysis'!$C58*5+'Benchmark Analysis'!$H58=D$1),'Benchmark Analysis'!$L58*(1+'Benchmark Analysis'!$C$110)^'Cash Flow'!D$1," ")</f>
        <v xml:space="preserve"> </v>
      </c>
      <c r="E62" s="8" t="str">
        <f>IF(OR('Benchmark Analysis'!$H58=E$1,'Benchmark Analysis'!$H58+'Benchmark Analysis'!$C58=E$1,'Benchmark Analysis'!$C58*2+'Benchmark Analysis'!$H58=E$1,'Benchmark Analysis'!$C58*3+'Benchmark Analysis'!$H58=E$1,'Benchmark Analysis'!$C58*4+'Benchmark Analysis'!$H58=E$1,'Benchmark Analysis'!$C58*5+'Benchmark Analysis'!$H58=E$1),'Benchmark Analysis'!$L58*(1+'Benchmark Analysis'!$C$110)^'Cash Flow'!E$1," ")</f>
        <v xml:space="preserve"> </v>
      </c>
      <c r="F62" s="8">
        <f>IF(OR('Benchmark Analysis'!$H58=F$1,'Benchmark Analysis'!$H58+'Benchmark Analysis'!$C58=F$1,'Benchmark Analysis'!$C58*2+'Benchmark Analysis'!$H58=F$1,'Benchmark Analysis'!$C58*3+'Benchmark Analysis'!$H58=F$1,'Benchmark Analysis'!$C58*4+'Benchmark Analysis'!$H58=F$1,'Benchmark Analysis'!$C58*5+'Benchmark Analysis'!$H58=F$1),'Benchmark Analysis'!$L58*(1+'Benchmark Analysis'!$C$110)^'Cash Flow'!F$1," ")</f>
        <v>1093.0442399999999</v>
      </c>
      <c r="G62" s="8" t="str">
        <f>IF(OR('Benchmark Analysis'!$H58=G$1,'Benchmark Analysis'!$H58+'Benchmark Analysis'!$C58=G$1,'Benchmark Analysis'!$C58*2+'Benchmark Analysis'!$H58=G$1,'Benchmark Analysis'!$C58*3+'Benchmark Analysis'!$H58=G$1,'Benchmark Analysis'!$C58*4+'Benchmark Analysis'!$H58=G$1,'Benchmark Analysis'!$C58*5+'Benchmark Analysis'!$H58=G$1),'Benchmark Analysis'!$L58*(1+'Benchmark Analysis'!$C$110)^'Cash Flow'!G$1," ")</f>
        <v xml:space="preserve"> </v>
      </c>
      <c r="H62" s="8" t="str">
        <f>IF(OR('Benchmark Analysis'!$H58=H$1,'Benchmark Analysis'!$H58+'Benchmark Analysis'!$C58=H$1,'Benchmark Analysis'!$C58*2+'Benchmark Analysis'!$H58=H$1,'Benchmark Analysis'!$C58*3+'Benchmark Analysis'!$H58=H$1,'Benchmark Analysis'!$C58*4+'Benchmark Analysis'!$H58=H$1,'Benchmark Analysis'!$C58*5+'Benchmark Analysis'!$H58=H$1),'Benchmark Analysis'!$L58*(1+'Benchmark Analysis'!$C$110)^'Cash Flow'!H$1," ")</f>
        <v xml:space="preserve"> </v>
      </c>
      <c r="I62" s="8" t="str">
        <f>IF(OR('Benchmark Analysis'!$H58=I$1,'Benchmark Analysis'!$H58+'Benchmark Analysis'!$C58=I$1,'Benchmark Analysis'!$C58*2+'Benchmark Analysis'!$H58=I$1,'Benchmark Analysis'!$C58*3+'Benchmark Analysis'!$H58=I$1,'Benchmark Analysis'!$C58*4+'Benchmark Analysis'!$H58=I$1,'Benchmark Analysis'!$C58*5+'Benchmark Analysis'!$H58=I$1),'Benchmark Analysis'!$L58*(1+'Benchmark Analysis'!$C$110)^'Cash Flow'!I$1," ")</f>
        <v xml:space="preserve"> </v>
      </c>
      <c r="J62" s="8" t="str">
        <f>IF(OR('Benchmark Analysis'!$H58=J$1,'Benchmark Analysis'!$H58+'Benchmark Analysis'!$C58=J$1,'Benchmark Analysis'!$C58*2+'Benchmark Analysis'!$H58=J$1,'Benchmark Analysis'!$C58*3+'Benchmark Analysis'!$H58=J$1,'Benchmark Analysis'!$C58*4+'Benchmark Analysis'!$H58=J$1,'Benchmark Analysis'!$C58*5+'Benchmark Analysis'!$H58=J$1),'Benchmark Analysis'!$L58*(1+'Benchmark Analysis'!$C$110)^'Cash Flow'!J$1," ")</f>
        <v xml:space="preserve"> </v>
      </c>
      <c r="K62" s="8" t="str">
        <f>IF(OR('Benchmark Analysis'!$H58=K$1,'Benchmark Analysis'!$H58+'Benchmark Analysis'!$C58=K$1,'Benchmark Analysis'!$C58*2+'Benchmark Analysis'!$H58=K$1,'Benchmark Analysis'!$C58*3+'Benchmark Analysis'!$H58=K$1,'Benchmark Analysis'!$C58*4+'Benchmark Analysis'!$H58=K$1,'Benchmark Analysis'!$C58*5+'Benchmark Analysis'!$H58=K$1),'Benchmark Analysis'!$L58*(1+'Benchmark Analysis'!$C$110)^'Cash Flow'!K$1," ")</f>
        <v xml:space="preserve"> </v>
      </c>
      <c r="L62" s="8" t="str">
        <f>IF(OR('Benchmark Analysis'!$H58=L$1,'Benchmark Analysis'!$H58+'Benchmark Analysis'!$C58=L$1,'Benchmark Analysis'!$C58*2+'Benchmark Analysis'!$H58=L$1,'Benchmark Analysis'!$C58*3+'Benchmark Analysis'!$H58=L$1,'Benchmark Analysis'!$C58*4+'Benchmark Analysis'!$H58=L$1,'Benchmark Analysis'!$C58*5+'Benchmark Analysis'!$H58=L$1),'Benchmark Analysis'!$L58*(1+'Benchmark Analysis'!$C$110)^'Cash Flow'!L$1," ")</f>
        <v xml:space="preserve"> </v>
      </c>
      <c r="M62" s="8" t="str">
        <f>IF(OR('Benchmark Analysis'!$H58=M$1,'Benchmark Analysis'!$H58+'Benchmark Analysis'!$C58=M$1,'Benchmark Analysis'!$C58*2+'Benchmark Analysis'!$H58=M$1,'Benchmark Analysis'!$C58*3+'Benchmark Analysis'!$H58=M$1,'Benchmark Analysis'!$C58*4+'Benchmark Analysis'!$H58=M$1,'Benchmark Analysis'!$C58*5+'Benchmark Analysis'!$H58=M$1),'Benchmark Analysis'!$L58*(1+'Benchmark Analysis'!$C$110)^'Cash Flow'!M$1," ")</f>
        <v xml:space="preserve"> </v>
      </c>
      <c r="N62" s="8" t="str">
        <f>IF(OR('Benchmark Analysis'!$H58=N$1,'Benchmark Analysis'!$H58+'Benchmark Analysis'!$C58=N$1,'Benchmark Analysis'!$C58*2+'Benchmark Analysis'!$H58=N$1,'Benchmark Analysis'!$C58*3+'Benchmark Analysis'!$H58=N$1,'Benchmark Analysis'!$C58*4+'Benchmark Analysis'!$H58=N$1,'Benchmark Analysis'!$C58*5+'Benchmark Analysis'!$H58=N$1),'Benchmark Analysis'!$L58*(1+'Benchmark Analysis'!$C$110)^'Cash Flow'!N$1," ")</f>
        <v xml:space="preserve"> </v>
      </c>
      <c r="O62" s="8" t="str">
        <f>IF(OR('Benchmark Analysis'!$H58=O$1,'Benchmark Analysis'!$H58+'Benchmark Analysis'!$C58=O$1,'Benchmark Analysis'!$C58*2+'Benchmark Analysis'!$H58=O$1,'Benchmark Analysis'!$C58*3+'Benchmark Analysis'!$H58=O$1,'Benchmark Analysis'!$C58*4+'Benchmark Analysis'!$H58=O$1,'Benchmark Analysis'!$C58*5+'Benchmark Analysis'!$H58=O$1),'Benchmark Analysis'!$L58*(1+'Benchmark Analysis'!$C$110)^'Cash Flow'!O$1," ")</f>
        <v xml:space="preserve"> </v>
      </c>
      <c r="P62" s="8" t="str">
        <f>IF(OR('Benchmark Analysis'!$H58=P$1,'Benchmark Analysis'!$H58+'Benchmark Analysis'!$C58=P$1,'Benchmark Analysis'!$C58*2+'Benchmark Analysis'!$H58=P$1,'Benchmark Analysis'!$C58*3+'Benchmark Analysis'!$H58=P$1,'Benchmark Analysis'!$C58*4+'Benchmark Analysis'!$H58=P$1,'Benchmark Analysis'!$C58*5+'Benchmark Analysis'!$H58=P$1),'Benchmark Analysis'!$L58*(1+'Benchmark Analysis'!$C$110)^'Cash Flow'!P$1," ")</f>
        <v xml:space="preserve"> </v>
      </c>
      <c r="Q62" s="8" t="str">
        <f>IF(OR('Benchmark Analysis'!$H58=Q$1,'Benchmark Analysis'!$H58+'Benchmark Analysis'!$C58=Q$1,'Benchmark Analysis'!$C58*2+'Benchmark Analysis'!$H58=Q$1,'Benchmark Analysis'!$C58*3+'Benchmark Analysis'!$H58=Q$1,'Benchmark Analysis'!$C58*4+'Benchmark Analysis'!$H58=Q$1,'Benchmark Analysis'!$C58*5+'Benchmark Analysis'!$H58=Q$1),'Benchmark Analysis'!$L58*(1+'Benchmark Analysis'!$C$110)^'Cash Flow'!Q$1," ")</f>
        <v xml:space="preserve"> </v>
      </c>
      <c r="R62" s="8" t="str">
        <f>IF(OR('Benchmark Analysis'!$H58=R$1,'Benchmark Analysis'!$H58+'Benchmark Analysis'!$C58=R$1,'Benchmark Analysis'!$C58*2+'Benchmark Analysis'!$H58=R$1,'Benchmark Analysis'!$C58*3+'Benchmark Analysis'!$H58=R$1,'Benchmark Analysis'!$C58*4+'Benchmark Analysis'!$H58=R$1,'Benchmark Analysis'!$C58*5+'Benchmark Analysis'!$H58=R$1),'Benchmark Analysis'!$L58*(1+'Benchmark Analysis'!$C$110)^'Cash Flow'!R$1," ")</f>
        <v xml:space="preserve"> </v>
      </c>
      <c r="S62" s="8" t="str">
        <f>IF(OR('Benchmark Analysis'!$H58=S$1,'Benchmark Analysis'!$H58+'Benchmark Analysis'!$C58=S$1,'Benchmark Analysis'!$C58*2+'Benchmark Analysis'!$H58=S$1,'Benchmark Analysis'!$C58*3+'Benchmark Analysis'!$H58=S$1,'Benchmark Analysis'!$C58*4+'Benchmark Analysis'!$H58=S$1,'Benchmark Analysis'!$C58*5+'Benchmark Analysis'!$H58=S$1),'Benchmark Analysis'!$L58*(1+'Benchmark Analysis'!$C$110)^'Cash Flow'!S$1," ")</f>
        <v xml:space="preserve"> </v>
      </c>
      <c r="T62" s="8" t="str">
        <f>IF(OR('Benchmark Analysis'!$H58=T$1,'Benchmark Analysis'!$H58+'Benchmark Analysis'!$C58=T$1,'Benchmark Analysis'!$C58*2+'Benchmark Analysis'!$H58=T$1,'Benchmark Analysis'!$C58*3+'Benchmark Analysis'!$H58=T$1,'Benchmark Analysis'!$C58*4+'Benchmark Analysis'!$H58=T$1,'Benchmark Analysis'!$C58*5+'Benchmark Analysis'!$H58=T$1),'Benchmark Analysis'!$L58*(1+'Benchmark Analysis'!$C$110)^'Cash Flow'!T$1," ")</f>
        <v xml:space="preserve"> </v>
      </c>
      <c r="U62" s="8" t="str">
        <f>IF(OR('Benchmark Analysis'!$H58=U$1,'Benchmark Analysis'!$H58+'Benchmark Analysis'!$C58=U$1,'Benchmark Analysis'!$C58*2+'Benchmark Analysis'!$H58=U$1,'Benchmark Analysis'!$C58*3+'Benchmark Analysis'!$H58=U$1,'Benchmark Analysis'!$C58*4+'Benchmark Analysis'!$H58=U$1,'Benchmark Analysis'!$C58*5+'Benchmark Analysis'!$H58=U$1),'Benchmark Analysis'!$L58*(1+'Benchmark Analysis'!$C$110)^'Cash Flow'!U$1," ")</f>
        <v xml:space="preserve"> </v>
      </c>
      <c r="V62" s="8" t="str">
        <f>IF(OR('Benchmark Analysis'!$H58=V$1,'Benchmark Analysis'!$H58+'Benchmark Analysis'!$C58=V$1,'Benchmark Analysis'!$C58*2+'Benchmark Analysis'!$H58=V$1,'Benchmark Analysis'!$C58*3+'Benchmark Analysis'!$H58=V$1,'Benchmark Analysis'!$C58*4+'Benchmark Analysis'!$H58=V$1,'Benchmark Analysis'!$C58*5+'Benchmark Analysis'!$H58=V$1),'Benchmark Analysis'!$L58*(1+'Benchmark Analysis'!$C$110)^'Cash Flow'!V$1," ")</f>
        <v xml:space="preserve"> </v>
      </c>
      <c r="W62" s="8" t="str">
        <f>IF(OR('Benchmark Analysis'!$H58=W$1,'Benchmark Analysis'!$H58+'Benchmark Analysis'!$C58=W$1,'Benchmark Analysis'!$C58*2+'Benchmark Analysis'!$H58=W$1,'Benchmark Analysis'!$C58*3+'Benchmark Analysis'!$H58=W$1,'Benchmark Analysis'!$C58*4+'Benchmark Analysis'!$H58=W$1,'Benchmark Analysis'!$C58*5+'Benchmark Analysis'!$H58=W$1),'Benchmark Analysis'!$L58*(1+'Benchmark Analysis'!$C$110)^'Cash Flow'!W$1," ")</f>
        <v xml:space="preserve"> </v>
      </c>
      <c r="X62" s="8" t="str">
        <f>IF(OR('Benchmark Analysis'!$H58=X$1,'Benchmark Analysis'!$H58+'Benchmark Analysis'!$C58=X$1,'Benchmark Analysis'!$C58*2+'Benchmark Analysis'!$H58=X$1,'Benchmark Analysis'!$C58*3+'Benchmark Analysis'!$H58=X$1,'Benchmark Analysis'!$C58*4+'Benchmark Analysis'!$H58=X$1,'Benchmark Analysis'!$C58*5+'Benchmark Analysis'!$H58=X$1),'Benchmark Analysis'!$L58*(1+'Benchmark Analysis'!$C$110)^'Cash Flow'!X$1," ")</f>
        <v xml:space="preserve"> </v>
      </c>
      <c r="Y62" s="8" t="str">
        <f>IF(OR('Benchmark Analysis'!$H58=Y$1,'Benchmark Analysis'!$H58+'Benchmark Analysis'!$C58=Y$1,'Benchmark Analysis'!$C58*2+'Benchmark Analysis'!$H58=Y$1,'Benchmark Analysis'!$C58*3+'Benchmark Analysis'!$H58=Y$1,'Benchmark Analysis'!$C58*4+'Benchmark Analysis'!$H58=Y$1,'Benchmark Analysis'!$C58*5+'Benchmark Analysis'!$H58=Y$1),'Benchmark Analysis'!$L58*(1+'Benchmark Analysis'!$C$110)^'Cash Flow'!Y$1," ")</f>
        <v xml:space="preserve"> </v>
      </c>
      <c r="Z62" s="8" t="str">
        <f>IF(OR('Benchmark Analysis'!$H58=Z$1,'Benchmark Analysis'!$H58+'Benchmark Analysis'!$C58=Z$1,'Benchmark Analysis'!$C58*2+'Benchmark Analysis'!$H58=Z$1,'Benchmark Analysis'!$C58*3+'Benchmark Analysis'!$H58=Z$1,'Benchmark Analysis'!$C58*4+'Benchmark Analysis'!$H58=Z$1,'Benchmark Analysis'!$C58*5+'Benchmark Analysis'!$H58=Z$1),'Benchmark Analysis'!$L58*(1+'Benchmark Analysis'!$C$110)^'Cash Flow'!Z$1," ")</f>
        <v xml:space="preserve"> </v>
      </c>
      <c r="AA62" s="8" t="str">
        <f>IF(OR('Benchmark Analysis'!$H58=AA$1,'Benchmark Analysis'!$H58+'Benchmark Analysis'!$C58=AA$1,'Benchmark Analysis'!$C58*2+'Benchmark Analysis'!$H58=AA$1,'Benchmark Analysis'!$C58*3+'Benchmark Analysis'!$H58=AA$1,'Benchmark Analysis'!$C58*4+'Benchmark Analysis'!$H58=AA$1,'Benchmark Analysis'!$C58*5+'Benchmark Analysis'!$H58=AA$1),'Benchmark Analysis'!$L58*(1+'Benchmark Analysis'!$C$110)^'Cash Flow'!AA$1," ")</f>
        <v xml:space="preserve"> </v>
      </c>
      <c r="AB62" s="8" t="str">
        <f>IF(OR('Benchmark Analysis'!$H58=AB$1,'Benchmark Analysis'!$H58+'Benchmark Analysis'!$C58=AB$1,'Benchmark Analysis'!$C58*2+'Benchmark Analysis'!$H58=AB$1,'Benchmark Analysis'!$C58*3+'Benchmark Analysis'!$H58=AB$1,'Benchmark Analysis'!$C58*4+'Benchmark Analysis'!$H58=AB$1,'Benchmark Analysis'!$C58*5+'Benchmark Analysis'!$H58=AB$1),'Benchmark Analysis'!$L58*(1+'Benchmark Analysis'!$C$110)^'Cash Flow'!AB$1," ")</f>
        <v xml:space="preserve"> </v>
      </c>
      <c r="AC62" s="8" t="str">
        <f>IF(OR('Benchmark Analysis'!$H58=AC$1,'Benchmark Analysis'!$H58+'Benchmark Analysis'!$C58=AC$1,'Benchmark Analysis'!$C58*2+'Benchmark Analysis'!$H58=AC$1,'Benchmark Analysis'!$C58*3+'Benchmark Analysis'!$H58=AC$1,'Benchmark Analysis'!$C58*4+'Benchmark Analysis'!$H58=AC$1,'Benchmark Analysis'!$C58*5+'Benchmark Analysis'!$H58=AC$1),'Benchmark Analysis'!$L58*(1+'Benchmark Analysis'!$C$110)^'Cash Flow'!AC$1," ")</f>
        <v xml:space="preserve"> </v>
      </c>
      <c r="AD62" s="8" t="str">
        <f>IF(OR('Benchmark Analysis'!$H58=AD$1,'Benchmark Analysis'!$H58+'Benchmark Analysis'!$C58=AD$1,'Benchmark Analysis'!$C58*2+'Benchmark Analysis'!$H58=AD$1,'Benchmark Analysis'!$C58*3+'Benchmark Analysis'!$H58=AD$1,'Benchmark Analysis'!$C58*4+'Benchmark Analysis'!$H58=AD$1,'Benchmark Analysis'!$C58*5+'Benchmark Analysis'!$H58=AD$1),'Benchmark Analysis'!$L58*(1+'Benchmark Analysis'!$C$110)^'Cash Flow'!AD$1," ")</f>
        <v xml:space="preserve"> </v>
      </c>
      <c r="AE62" s="8" t="str">
        <f>IF(OR('Benchmark Analysis'!$H58=AE$1,'Benchmark Analysis'!$H58+'Benchmark Analysis'!$C58=AE$1,'Benchmark Analysis'!$C58*2+'Benchmark Analysis'!$H58=AE$1,'Benchmark Analysis'!$C58*3+'Benchmark Analysis'!$H58=AE$1,'Benchmark Analysis'!$C58*4+'Benchmark Analysis'!$H58=AE$1,'Benchmark Analysis'!$C58*5+'Benchmark Analysis'!$H58=AE$1),'Benchmark Analysis'!$L58*(1+'Benchmark Analysis'!$C$110)^'Cash Flow'!AE$1," ")</f>
        <v xml:space="preserve"> </v>
      </c>
      <c r="AF62" s="8" t="str">
        <f>IF(OR('Benchmark Analysis'!$H58=AF$1,'Benchmark Analysis'!$H58+'Benchmark Analysis'!$C58=AF$1,'Benchmark Analysis'!$C58*2+'Benchmark Analysis'!$H58=AF$1,'Benchmark Analysis'!$C58*3+'Benchmark Analysis'!$H58=AF$1,'Benchmark Analysis'!$C58*4+'Benchmark Analysis'!$H58=AF$1,'Benchmark Analysis'!$C58*5+'Benchmark Analysis'!$H58=AF$1),'Benchmark Analysis'!$L58*(1+'Benchmark Analysis'!$C$110)^'Cash Flow'!AF$1," ")</f>
        <v xml:space="preserve"> </v>
      </c>
      <c r="AG62" s="8" t="str">
        <f>IF(OR('Benchmark Analysis'!$H58=AG$1,'Benchmark Analysis'!$H58+'Benchmark Analysis'!$C58=AG$1,'Benchmark Analysis'!$C58*2+'Benchmark Analysis'!$H58=AG$1,'Benchmark Analysis'!$C58*3+'Benchmark Analysis'!$H58=AG$1,'Benchmark Analysis'!$C58*4+'Benchmark Analysis'!$H58=AG$1,'Benchmark Analysis'!$C58*5+'Benchmark Analysis'!$H58=AG$1),'Benchmark Analysis'!$L58*(1+'Benchmark Analysis'!$C$110)^'Cash Flow'!AG$1," ")</f>
        <v xml:space="preserve"> </v>
      </c>
    </row>
    <row r="63" spans="1:33" x14ac:dyDescent="0.2">
      <c r="A63" s="80" t="str">
        <f>'Benchmark Analysis'!A59</f>
        <v>12B</v>
      </c>
      <c r="B63" s="66" t="str">
        <f>'Benchmark Analysis'!B59</f>
        <v>Plumbing fixtures - 20% of fixtures</v>
      </c>
      <c r="C63" s="7"/>
      <c r="D63" s="8" t="str">
        <f>IF(OR('Benchmark Analysis'!$H59=D$1,'Benchmark Analysis'!$H59+'Benchmark Analysis'!$C59=D$1,'Benchmark Analysis'!$C59*2+'Benchmark Analysis'!$H59=D$1,'Benchmark Analysis'!$C59*3+'Benchmark Analysis'!$H59=D$1,'Benchmark Analysis'!$C59*4+'Benchmark Analysis'!$H59=D$1,'Benchmark Analysis'!$C59*5+'Benchmark Analysis'!$H59=D$1),'Benchmark Analysis'!$L59*(1+'Benchmark Analysis'!$C$110)^'Cash Flow'!D$1," ")</f>
        <v xml:space="preserve"> </v>
      </c>
      <c r="E63" s="8" t="str">
        <f>IF(OR('Benchmark Analysis'!$H59=E$1,'Benchmark Analysis'!$H59+'Benchmark Analysis'!$C59=E$1,'Benchmark Analysis'!$C59*2+'Benchmark Analysis'!$H59=E$1,'Benchmark Analysis'!$C59*3+'Benchmark Analysis'!$H59=E$1,'Benchmark Analysis'!$C59*4+'Benchmark Analysis'!$H59=E$1,'Benchmark Analysis'!$C59*5+'Benchmark Analysis'!$H59=E$1),'Benchmark Analysis'!$L59*(1+'Benchmark Analysis'!$C$110)^'Cash Flow'!E$1," ")</f>
        <v xml:space="preserve"> </v>
      </c>
      <c r="F63" s="8" t="str">
        <f>IF(OR('Benchmark Analysis'!$H59=F$1,'Benchmark Analysis'!$H59+'Benchmark Analysis'!$C59=F$1,'Benchmark Analysis'!$C59*2+'Benchmark Analysis'!$H59=F$1,'Benchmark Analysis'!$C59*3+'Benchmark Analysis'!$H59=F$1,'Benchmark Analysis'!$C59*4+'Benchmark Analysis'!$H59=F$1,'Benchmark Analysis'!$C59*5+'Benchmark Analysis'!$H59=F$1),'Benchmark Analysis'!$L59*(1+'Benchmark Analysis'!$C$110)^'Cash Flow'!F$1," ")</f>
        <v xml:space="preserve"> </v>
      </c>
      <c r="G63" s="8" t="str">
        <f>IF(OR('Benchmark Analysis'!$H59=G$1,'Benchmark Analysis'!$H59+'Benchmark Analysis'!$C59=G$1,'Benchmark Analysis'!$C59*2+'Benchmark Analysis'!$H59=G$1,'Benchmark Analysis'!$C59*3+'Benchmark Analysis'!$H59=G$1,'Benchmark Analysis'!$C59*4+'Benchmark Analysis'!$H59=G$1,'Benchmark Analysis'!$C59*5+'Benchmark Analysis'!$H59=G$1),'Benchmark Analysis'!$L59*(1+'Benchmark Analysis'!$C$110)^'Cash Flow'!G$1," ")</f>
        <v xml:space="preserve"> </v>
      </c>
      <c r="H63" s="8" t="str">
        <f>IF(OR('Benchmark Analysis'!$H59=H$1,'Benchmark Analysis'!$H59+'Benchmark Analysis'!$C59=H$1,'Benchmark Analysis'!$C59*2+'Benchmark Analysis'!$H59=H$1,'Benchmark Analysis'!$C59*3+'Benchmark Analysis'!$H59=H$1,'Benchmark Analysis'!$C59*4+'Benchmark Analysis'!$H59=H$1,'Benchmark Analysis'!$C59*5+'Benchmark Analysis'!$H59=H$1),'Benchmark Analysis'!$L59*(1+'Benchmark Analysis'!$C$110)^'Cash Flow'!H$1," ")</f>
        <v xml:space="preserve"> </v>
      </c>
      <c r="I63" s="8" t="str">
        <f>IF(OR('Benchmark Analysis'!$H59=I$1,'Benchmark Analysis'!$H59+'Benchmark Analysis'!$C59=I$1,'Benchmark Analysis'!$C59*2+'Benchmark Analysis'!$H59=I$1,'Benchmark Analysis'!$C59*3+'Benchmark Analysis'!$H59=I$1,'Benchmark Analysis'!$C59*4+'Benchmark Analysis'!$H59=I$1,'Benchmark Analysis'!$C59*5+'Benchmark Analysis'!$H59=I$1),'Benchmark Analysis'!$L59*(1+'Benchmark Analysis'!$C$110)^'Cash Flow'!I$1," ")</f>
        <v xml:space="preserve"> </v>
      </c>
      <c r="J63" s="8" t="str">
        <f>IF(OR('Benchmark Analysis'!$H59=J$1,'Benchmark Analysis'!$H59+'Benchmark Analysis'!$C59=J$1,'Benchmark Analysis'!$C59*2+'Benchmark Analysis'!$H59=J$1,'Benchmark Analysis'!$C59*3+'Benchmark Analysis'!$H59=J$1,'Benchmark Analysis'!$C59*4+'Benchmark Analysis'!$H59=J$1,'Benchmark Analysis'!$C59*5+'Benchmark Analysis'!$H59=J$1),'Benchmark Analysis'!$L59*(1+'Benchmark Analysis'!$C$110)^'Cash Flow'!J$1," ")</f>
        <v xml:space="preserve"> </v>
      </c>
      <c r="K63" s="8">
        <f>IF(OR('Benchmark Analysis'!$H59=K$1,'Benchmark Analysis'!$H59+'Benchmark Analysis'!$C59=K$1,'Benchmark Analysis'!$C59*2+'Benchmark Analysis'!$H59=K$1,'Benchmark Analysis'!$C59*3+'Benchmark Analysis'!$H59=K$1,'Benchmark Analysis'!$C59*4+'Benchmark Analysis'!$H59=K$1,'Benchmark Analysis'!$C59*5+'Benchmark Analysis'!$H59=K$1),'Benchmark Analysis'!$L59*(1+'Benchmark Analysis'!$C$110)^'Cash Flow'!K$1," ")</f>
        <v>4827.2366497293342</v>
      </c>
      <c r="L63" s="8" t="str">
        <f>IF(OR('Benchmark Analysis'!$H59=L$1,'Benchmark Analysis'!$H59+'Benchmark Analysis'!$C59=L$1,'Benchmark Analysis'!$C59*2+'Benchmark Analysis'!$H59=L$1,'Benchmark Analysis'!$C59*3+'Benchmark Analysis'!$H59=L$1,'Benchmark Analysis'!$C59*4+'Benchmark Analysis'!$H59=L$1,'Benchmark Analysis'!$C59*5+'Benchmark Analysis'!$H59=L$1),'Benchmark Analysis'!$L59*(1+'Benchmark Analysis'!$C$110)^'Cash Flow'!L$1," ")</f>
        <v xml:space="preserve"> </v>
      </c>
      <c r="M63" s="8" t="str">
        <f>IF(OR('Benchmark Analysis'!$H59=M$1,'Benchmark Analysis'!$H59+'Benchmark Analysis'!$C59=M$1,'Benchmark Analysis'!$C59*2+'Benchmark Analysis'!$H59=M$1,'Benchmark Analysis'!$C59*3+'Benchmark Analysis'!$H59=M$1,'Benchmark Analysis'!$C59*4+'Benchmark Analysis'!$H59=M$1,'Benchmark Analysis'!$C59*5+'Benchmark Analysis'!$H59=M$1),'Benchmark Analysis'!$L59*(1+'Benchmark Analysis'!$C$110)^'Cash Flow'!M$1," ")</f>
        <v xml:space="preserve"> </v>
      </c>
      <c r="N63" s="8" t="str">
        <f>IF(OR('Benchmark Analysis'!$H59=N$1,'Benchmark Analysis'!$H59+'Benchmark Analysis'!$C59=N$1,'Benchmark Analysis'!$C59*2+'Benchmark Analysis'!$H59=N$1,'Benchmark Analysis'!$C59*3+'Benchmark Analysis'!$H59=N$1,'Benchmark Analysis'!$C59*4+'Benchmark Analysis'!$H59=N$1,'Benchmark Analysis'!$C59*5+'Benchmark Analysis'!$H59=N$1),'Benchmark Analysis'!$L59*(1+'Benchmark Analysis'!$C$110)^'Cash Flow'!N$1," ")</f>
        <v xml:space="preserve"> </v>
      </c>
      <c r="O63" s="8" t="str">
        <f>IF(OR('Benchmark Analysis'!$H59=O$1,'Benchmark Analysis'!$H59+'Benchmark Analysis'!$C59=O$1,'Benchmark Analysis'!$C59*2+'Benchmark Analysis'!$H59=O$1,'Benchmark Analysis'!$C59*3+'Benchmark Analysis'!$H59=O$1,'Benchmark Analysis'!$C59*4+'Benchmark Analysis'!$H59=O$1,'Benchmark Analysis'!$C59*5+'Benchmark Analysis'!$H59=O$1),'Benchmark Analysis'!$L59*(1+'Benchmark Analysis'!$C$110)^'Cash Flow'!O$1," ")</f>
        <v xml:space="preserve"> </v>
      </c>
      <c r="P63" s="8" t="str">
        <f>IF(OR('Benchmark Analysis'!$H59=P$1,'Benchmark Analysis'!$H59+'Benchmark Analysis'!$C59=P$1,'Benchmark Analysis'!$C59*2+'Benchmark Analysis'!$H59=P$1,'Benchmark Analysis'!$C59*3+'Benchmark Analysis'!$H59=P$1,'Benchmark Analysis'!$C59*4+'Benchmark Analysis'!$H59=P$1,'Benchmark Analysis'!$C59*5+'Benchmark Analysis'!$H59=P$1),'Benchmark Analysis'!$L59*(1+'Benchmark Analysis'!$C$110)^'Cash Flow'!P$1," ")</f>
        <v xml:space="preserve"> </v>
      </c>
      <c r="Q63" s="8" t="str">
        <f>IF(OR('Benchmark Analysis'!$H59=Q$1,'Benchmark Analysis'!$H59+'Benchmark Analysis'!$C59=Q$1,'Benchmark Analysis'!$C59*2+'Benchmark Analysis'!$H59=Q$1,'Benchmark Analysis'!$C59*3+'Benchmark Analysis'!$H59=Q$1,'Benchmark Analysis'!$C59*4+'Benchmark Analysis'!$H59=Q$1,'Benchmark Analysis'!$C59*5+'Benchmark Analysis'!$H59=Q$1),'Benchmark Analysis'!$L59*(1+'Benchmark Analysis'!$C$110)^'Cash Flow'!Q$1," ")</f>
        <v xml:space="preserve"> </v>
      </c>
      <c r="R63" s="8" t="str">
        <f>IF(OR('Benchmark Analysis'!$H59=R$1,'Benchmark Analysis'!$H59+'Benchmark Analysis'!$C59=R$1,'Benchmark Analysis'!$C59*2+'Benchmark Analysis'!$H59=R$1,'Benchmark Analysis'!$C59*3+'Benchmark Analysis'!$H59=R$1,'Benchmark Analysis'!$C59*4+'Benchmark Analysis'!$H59=R$1,'Benchmark Analysis'!$C59*5+'Benchmark Analysis'!$H59=R$1),'Benchmark Analysis'!$L59*(1+'Benchmark Analysis'!$C$110)^'Cash Flow'!R$1," ")</f>
        <v xml:space="preserve"> </v>
      </c>
      <c r="S63" s="8" t="str">
        <f>IF(OR('Benchmark Analysis'!$H59=S$1,'Benchmark Analysis'!$H59+'Benchmark Analysis'!$C59=S$1,'Benchmark Analysis'!$C59*2+'Benchmark Analysis'!$H59=S$1,'Benchmark Analysis'!$C59*3+'Benchmark Analysis'!$H59=S$1,'Benchmark Analysis'!$C59*4+'Benchmark Analysis'!$H59=S$1,'Benchmark Analysis'!$C59*5+'Benchmark Analysis'!$H59=S$1),'Benchmark Analysis'!$L59*(1+'Benchmark Analysis'!$C$110)^'Cash Flow'!S$1," ")</f>
        <v xml:space="preserve"> </v>
      </c>
      <c r="T63" s="8" t="str">
        <f>IF(OR('Benchmark Analysis'!$H59=T$1,'Benchmark Analysis'!$H59+'Benchmark Analysis'!$C59=T$1,'Benchmark Analysis'!$C59*2+'Benchmark Analysis'!$H59=T$1,'Benchmark Analysis'!$C59*3+'Benchmark Analysis'!$H59=T$1,'Benchmark Analysis'!$C59*4+'Benchmark Analysis'!$H59=T$1,'Benchmark Analysis'!$C59*5+'Benchmark Analysis'!$H59=T$1),'Benchmark Analysis'!$L59*(1+'Benchmark Analysis'!$C$110)^'Cash Flow'!T$1," ")</f>
        <v xml:space="preserve"> </v>
      </c>
      <c r="U63" s="8" t="str">
        <f>IF(OR('Benchmark Analysis'!$H59=U$1,'Benchmark Analysis'!$H59+'Benchmark Analysis'!$C59=U$1,'Benchmark Analysis'!$C59*2+'Benchmark Analysis'!$H59=U$1,'Benchmark Analysis'!$C59*3+'Benchmark Analysis'!$H59=U$1,'Benchmark Analysis'!$C59*4+'Benchmark Analysis'!$H59=U$1,'Benchmark Analysis'!$C59*5+'Benchmark Analysis'!$H59=U$1),'Benchmark Analysis'!$L59*(1+'Benchmark Analysis'!$C$110)^'Cash Flow'!U$1," ")</f>
        <v xml:space="preserve"> </v>
      </c>
      <c r="V63" s="8" t="str">
        <f>IF(OR('Benchmark Analysis'!$H59=V$1,'Benchmark Analysis'!$H59+'Benchmark Analysis'!$C59=V$1,'Benchmark Analysis'!$C59*2+'Benchmark Analysis'!$H59=V$1,'Benchmark Analysis'!$C59*3+'Benchmark Analysis'!$H59=V$1,'Benchmark Analysis'!$C59*4+'Benchmark Analysis'!$H59=V$1,'Benchmark Analysis'!$C59*5+'Benchmark Analysis'!$H59=V$1),'Benchmark Analysis'!$L59*(1+'Benchmark Analysis'!$C$110)^'Cash Flow'!V$1," ")</f>
        <v xml:space="preserve"> </v>
      </c>
      <c r="W63" s="8" t="str">
        <f>IF(OR('Benchmark Analysis'!$H59=W$1,'Benchmark Analysis'!$H59+'Benchmark Analysis'!$C59=W$1,'Benchmark Analysis'!$C59*2+'Benchmark Analysis'!$H59=W$1,'Benchmark Analysis'!$C59*3+'Benchmark Analysis'!$H59=W$1,'Benchmark Analysis'!$C59*4+'Benchmark Analysis'!$H59=W$1,'Benchmark Analysis'!$C59*5+'Benchmark Analysis'!$H59=W$1),'Benchmark Analysis'!$L59*(1+'Benchmark Analysis'!$C$110)^'Cash Flow'!W$1," ")</f>
        <v xml:space="preserve"> </v>
      </c>
      <c r="X63" s="8" t="str">
        <f>IF(OR('Benchmark Analysis'!$H59=X$1,'Benchmark Analysis'!$H59+'Benchmark Analysis'!$C59=X$1,'Benchmark Analysis'!$C59*2+'Benchmark Analysis'!$H59=X$1,'Benchmark Analysis'!$C59*3+'Benchmark Analysis'!$H59=X$1,'Benchmark Analysis'!$C59*4+'Benchmark Analysis'!$H59=X$1,'Benchmark Analysis'!$C59*5+'Benchmark Analysis'!$H59=X$1),'Benchmark Analysis'!$L59*(1+'Benchmark Analysis'!$C$110)^'Cash Flow'!X$1," ")</f>
        <v xml:space="preserve"> </v>
      </c>
      <c r="Y63" s="8" t="str">
        <f>IF(OR('Benchmark Analysis'!$H59=Y$1,'Benchmark Analysis'!$H59+'Benchmark Analysis'!$C59=Y$1,'Benchmark Analysis'!$C59*2+'Benchmark Analysis'!$H59=Y$1,'Benchmark Analysis'!$C59*3+'Benchmark Analysis'!$H59=Y$1,'Benchmark Analysis'!$C59*4+'Benchmark Analysis'!$H59=Y$1,'Benchmark Analysis'!$C59*5+'Benchmark Analysis'!$H59=Y$1),'Benchmark Analysis'!$L59*(1+'Benchmark Analysis'!$C$110)^'Cash Flow'!Y$1," ")</f>
        <v xml:space="preserve"> </v>
      </c>
      <c r="Z63" s="8" t="str">
        <f>IF(OR('Benchmark Analysis'!$H59=Z$1,'Benchmark Analysis'!$H59+'Benchmark Analysis'!$C59=Z$1,'Benchmark Analysis'!$C59*2+'Benchmark Analysis'!$H59=Z$1,'Benchmark Analysis'!$C59*3+'Benchmark Analysis'!$H59=Z$1,'Benchmark Analysis'!$C59*4+'Benchmark Analysis'!$H59=Z$1,'Benchmark Analysis'!$C59*5+'Benchmark Analysis'!$H59=Z$1),'Benchmark Analysis'!$L59*(1+'Benchmark Analysis'!$C$110)^'Cash Flow'!Z$1," ")</f>
        <v xml:space="preserve"> </v>
      </c>
      <c r="AA63" s="8" t="str">
        <f>IF(OR('Benchmark Analysis'!$H59=AA$1,'Benchmark Analysis'!$H59+'Benchmark Analysis'!$C59=AA$1,'Benchmark Analysis'!$C59*2+'Benchmark Analysis'!$H59=AA$1,'Benchmark Analysis'!$C59*3+'Benchmark Analysis'!$H59=AA$1,'Benchmark Analysis'!$C59*4+'Benchmark Analysis'!$H59=AA$1,'Benchmark Analysis'!$C59*5+'Benchmark Analysis'!$H59=AA$1),'Benchmark Analysis'!$L59*(1+'Benchmark Analysis'!$C$110)^'Cash Flow'!AA$1," ")</f>
        <v xml:space="preserve"> </v>
      </c>
      <c r="AB63" s="8" t="str">
        <f>IF(OR('Benchmark Analysis'!$H59=AB$1,'Benchmark Analysis'!$H59+'Benchmark Analysis'!$C59=AB$1,'Benchmark Analysis'!$C59*2+'Benchmark Analysis'!$H59=AB$1,'Benchmark Analysis'!$C59*3+'Benchmark Analysis'!$H59=AB$1,'Benchmark Analysis'!$C59*4+'Benchmark Analysis'!$H59=AB$1,'Benchmark Analysis'!$C59*5+'Benchmark Analysis'!$H59=AB$1),'Benchmark Analysis'!$L59*(1+'Benchmark Analysis'!$C$110)^'Cash Flow'!AB$1," ")</f>
        <v xml:space="preserve"> </v>
      </c>
      <c r="AC63" s="8" t="str">
        <f>IF(OR('Benchmark Analysis'!$H59=AC$1,'Benchmark Analysis'!$H59+'Benchmark Analysis'!$C59=AC$1,'Benchmark Analysis'!$C59*2+'Benchmark Analysis'!$H59=AC$1,'Benchmark Analysis'!$C59*3+'Benchmark Analysis'!$H59=AC$1,'Benchmark Analysis'!$C59*4+'Benchmark Analysis'!$H59=AC$1,'Benchmark Analysis'!$C59*5+'Benchmark Analysis'!$H59=AC$1),'Benchmark Analysis'!$L59*(1+'Benchmark Analysis'!$C$110)^'Cash Flow'!AC$1," ")</f>
        <v xml:space="preserve"> </v>
      </c>
      <c r="AD63" s="8" t="str">
        <f>IF(OR('Benchmark Analysis'!$H59=AD$1,'Benchmark Analysis'!$H59+'Benchmark Analysis'!$C59=AD$1,'Benchmark Analysis'!$C59*2+'Benchmark Analysis'!$H59=AD$1,'Benchmark Analysis'!$C59*3+'Benchmark Analysis'!$H59=AD$1,'Benchmark Analysis'!$C59*4+'Benchmark Analysis'!$H59=AD$1,'Benchmark Analysis'!$C59*5+'Benchmark Analysis'!$H59=AD$1),'Benchmark Analysis'!$L59*(1+'Benchmark Analysis'!$C$110)^'Cash Flow'!AD$1," ")</f>
        <v xml:space="preserve"> </v>
      </c>
      <c r="AE63" s="8" t="str">
        <f>IF(OR('Benchmark Analysis'!$H59=AE$1,'Benchmark Analysis'!$H59+'Benchmark Analysis'!$C59=AE$1,'Benchmark Analysis'!$C59*2+'Benchmark Analysis'!$H59=AE$1,'Benchmark Analysis'!$C59*3+'Benchmark Analysis'!$H59=AE$1,'Benchmark Analysis'!$C59*4+'Benchmark Analysis'!$H59=AE$1,'Benchmark Analysis'!$C59*5+'Benchmark Analysis'!$H59=AE$1),'Benchmark Analysis'!$L59*(1+'Benchmark Analysis'!$C$110)^'Cash Flow'!AE$1," ")</f>
        <v xml:space="preserve"> </v>
      </c>
      <c r="AF63" s="8" t="str">
        <f>IF(OR('Benchmark Analysis'!$H59=AF$1,'Benchmark Analysis'!$H59+'Benchmark Analysis'!$C59=AF$1,'Benchmark Analysis'!$C59*2+'Benchmark Analysis'!$H59=AF$1,'Benchmark Analysis'!$C59*3+'Benchmark Analysis'!$H59=AF$1,'Benchmark Analysis'!$C59*4+'Benchmark Analysis'!$H59=AF$1,'Benchmark Analysis'!$C59*5+'Benchmark Analysis'!$H59=AF$1),'Benchmark Analysis'!$L59*(1+'Benchmark Analysis'!$C$110)^'Cash Flow'!AF$1," ")</f>
        <v xml:space="preserve"> </v>
      </c>
      <c r="AG63" s="8" t="str">
        <f>IF(OR('Benchmark Analysis'!$H59=AG$1,'Benchmark Analysis'!$H59+'Benchmark Analysis'!$C59=AG$1,'Benchmark Analysis'!$C59*2+'Benchmark Analysis'!$H59=AG$1,'Benchmark Analysis'!$C59*3+'Benchmark Analysis'!$H59=AG$1,'Benchmark Analysis'!$C59*4+'Benchmark Analysis'!$H59=AG$1,'Benchmark Analysis'!$C59*5+'Benchmark Analysis'!$H59=AG$1),'Benchmark Analysis'!$L59*(1+'Benchmark Analysis'!$C$110)^'Cash Flow'!AG$1," ")</f>
        <v xml:space="preserve"> </v>
      </c>
    </row>
    <row r="64" spans="1:33" x14ac:dyDescent="0.2">
      <c r="A64" s="80" t="str">
        <f>'Benchmark Analysis'!A60</f>
        <v>12C</v>
      </c>
      <c r="B64" s="66" t="str">
        <f>'Benchmark Analysis'!B60</f>
        <v>Plumbing fixtures - 60% of fixtures</v>
      </c>
      <c r="C64" s="7"/>
      <c r="D64" s="8" t="str">
        <f>IF(OR('Benchmark Analysis'!$H60=D$1,'Benchmark Analysis'!$H60+'Benchmark Analysis'!$C60=D$1,'Benchmark Analysis'!$C60*2+'Benchmark Analysis'!$H60=D$1,'Benchmark Analysis'!$C60*3+'Benchmark Analysis'!$H60=D$1,'Benchmark Analysis'!$C60*4+'Benchmark Analysis'!$H60=D$1,'Benchmark Analysis'!$C60*5+'Benchmark Analysis'!$H60=D$1),'Benchmark Analysis'!$L60*(1+'Benchmark Analysis'!$C$110)^'Cash Flow'!D$1," ")</f>
        <v xml:space="preserve"> </v>
      </c>
      <c r="E64" s="8" t="str">
        <f>IF(OR('Benchmark Analysis'!$H60=E$1,'Benchmark Analysis'!$H60+'Benchmark Analysis'!$C60=E$1,'Benchmark Analysis'!$C60*2+'Benchmark Analysis'!$H60=E$1,'Benchmark Analysis'!$C60*3+'Benchmark Analysis'!$H60=E$1,'Benchmark Analysis'!$C60*4+'Benchmark Analysis'!$H60=E$1,'Benchmark Analysis'!$C60*5+'Benchmark Analysis'!$H60=E$1),'Benchmark Analysis'!$L60*(1+'Benchmark Analysis'!$C$110)^'Cash Flow'!E$1," ")</f>
        <v xml:space="preserve"> </v>
      </c>
      <c r="F64" s="8" t="str">
        <f>IF(OR('Benchmark Analysis'!$H60=F$1,'Benchmark Analysis'!$H60+'Benchmark Analysis'!$C60=F$1,'Benchmark Analysis'!$C60*2+'Benchmark Analysis'!$H60=F$1,'Benchmark Analysis'!$C60*3+'Benchmark Analysis'!$H60=F$1,'Benchmark Analysis'!$C60*4+'Benchmark Analysis'!$H60=F$1,'Benchmark Analysis'!$C60*5+'Benchmark Analysis'!$H60=F$1),'Benchmark Analysis'!$L60*(1+'Benchmark Analysis'!$C$110)^'Cash Flow'!F$1," ")</f>
        <v xml:space="preserve"> </v>
      </c>
      <c r="G64" s="8" t="str">
        <f>IF(OR('Benchmark Analysis'!$H60=G$1,'Benchmark Analysis'!$H60+'Benchmark Analysis'!$C60=G$1,'Benchmark Analysis'!$C60*2+'Benchmark Analysis'!$H60=G$1,'Benchmark Analysis'!$C60*3+'Benchmark Analysis'!$H60=G$1,'Benchmark Analysis'!$C60*4+'Benchmark Analysis'!$H60=G$1,'Benchmark Analysis'!$C60*5+'Benchmark Analysis'!$H60=G$1),'Benchmark Analysis'!$L60*(1+'Benchmark Analysis'!$C$110)^'Cash Flow'!G$1," ")</f>
        <v xml:space="preserve"> </v>
      </c>
      <c r="H64" s="8" t="str">
        <f>IF(OR('Benchmark Analysis'!$H60=H$1,'Benchmark Analysis'!$H60+'Benchmark Analysis'!$C60=H$1,'Benchmark Analysis'!$C60*2+'Benchmark Analysis'!$H60=H$1,'Benchmark Analysis'!$C60*3+'Benchmark Analysis'!$H60=H$1,'Benchmark Analysis'!$C60*4+'Benchmark Analysis'!$H60=H$1,'Benchmark Analysis'!$C60*5+'Benchmark Analysis'!$H60=H$1),'Benchmark Analysis'!$L60*(1+'Benchmark Analysis'!$C$110)^'Cash Flow'!H$1," ")</f>
        <v xml:space="preserve"> </v>
      </c>
      <c r="I64" s="8" t="str">
        <f>IF(OR('Benchmark Analysis'!$H60=I$1,'Benchmark Analysis'!$H60+'Benchmark Analysis'!$C60=I$1,'Benchmark Analysis'!$C60*2+'Benchmark Analysis'!$H60=I$1,'Benchmark Analysis'!$C60*3+'Benchmark Analysis'!$H60=I$1,'Benchmark Analysis'!$C60*4+'Benchmark Analysis'!$H60=I$1,'Benchmark Analysis'!$C60*5+'Benchmark Analysis'!$H60=I$1),'Benchmark Analysis'!$L60*(1+'Benchmark Analysis'!$C$110)^'Cash Flow'!I$1," ")</f>
        <v xml:space="preserve"> </v>
      </c>
      <c r="J64" s="8" t="str">
        <f>IF(OR('Benchmark Analysis'!$H60=J$1,'Benchmark Analysis'!$H60+'Benchmark Analysis'!$C60=J$1,'Benchmark Analysis'!$C60*2+'Benchmark Analysis'!$H60=J$1,'Benchmark Analysis'!$C60*3+'Benchmark Analysis'!$H60=J$1,'Benchmark Analysis'!$C60*4+'Benchmark Analysis'!$H60=J$1,'Benchmark Analysis'!$C60*5+'Benchmark Analysis'!$H60=J$1),'Benchmark Analysis'!$L60*(1+'Benchmark Analysis'!$C$110)^'Cash Flow'!J$1," ")</f>
        <v xml:space="preserve"> </v>
      </c>
      <c r="K64" s="8" t="str">
        <f>IF(OR('Benchmark Analysis'!$H60=K$1,'Benchmark Analysis'!$H60+'Benchmark Analysis'!$C60=K$1,'Benchmark Analysis'!$C60*2+'Benchmark Analysis'!$H60=K$1,'Benchmark Analysis'!$C60*3+'Benchmark Analysis'!$H60=K$1,'Benchmark Analysis'!$C60*4+'Benchmark Analysis'!$H60=K$1,'Benchmark Analysis'!$C60*5+'Benchmark Analysis'!$H60=K$1),'Benchmark Analysis'!$L60*(1+'Benchmark Analysis'!$C$110)^'Cash Flow'!K$1," ")</f>
        <v xml:space="preserve"> </v>
      </c>
      <c r="L64" s="8" t="str">
        <f>IF(OR('Benchmark Analysis'!$H60=L$1,'Benchmark Analysis'!$H60+'Benchmark Analysis'!$C60=L$1,'Benchmark Analysis'!$C60*2+'Benchmark Analysis'!$H60=L$1,'Benchmark Analysis'!$C60*3+'Benchmark Analysis'!$H60=L$1,'Benchmark Analysis'!$C60*4+'Benchmark Analysis'!$H60=L$1,'Benchmark Analysis'!$C60*5+'Benchmark Analysis'!$H60=L$1),'Benchmark Analysis'!$L60*(1+'Benchmark Analysis'!$C$110)^'Cash Flow'!L$1," ")</f>
        <v xml:space="preserve"> </v>
      </c>
      <c r="M64" s="8" t="str">
        <f>IF(OR('Benchmark Analysis'!$H60=M$1,'Benchmark Analysis'!$H60+'Benchmark Analysis'!$C60=M$1,'Benchmark Analysis'!$C60*2+'Benchmark Analysis'!$H60=M$1,'Benchmark Analysis'!$C60*3+'Benchmark Analysis'!$H60=M$1,'Benchmark Analysis'!$C60*4+'Benchmark Analysis'!$H60=M$1,'Benchmark Analysis'!$C60*5+'Benchmark Analysis'!$H60=M$1),'Benchmark Analysis'!$L60*(1+'Benchmark Analysis'!$C$110)^'Cash Flow'!M$1," ")</f>
        <v xml:space="preserve"> </v>
      </c>
      <c r="N64" s="8" t="str">
        <f>IF(OR('Benchmark Analysis'!$H60=N$1,'Benchmark Analysis'!$H60+'Benchmark Analysis'!$C60=N$1,'Benchmark Analysis'!$C60*2+'Benchmark Analysis'!$H60=N$1,'Benchmark Analysis'!$C60*3+'Benchmark Analysis'!$H60=N$1,'Benchmark Analysis'!$C60*4+'Benchmark Analysis'!$H60=N$1,'Benchmark Analysis'!$C60*5+'Benchmark Analysis'!$H60=N$1),'Benchmark Analysis'!$L60*(1+'Benchmark Analysis'!$C$110)^'Cash Flow'!N$1," ")</f>
        <v xml:space="preserve"> </v>
      </c>
      <c r="O64" s="8" t="str">
        <f>IF(OR('Benchmark Analysis'!$H60=O$1,'Benchmark Analysis'!$H60+'Benchmark Analysis'!$C60=O$1,'Benchmark Analysis'!$C60*2+'Benchmark Analysis'!$H60=O$1,'Benchmark Analysis'!$C60*3+'Benchmark Analysis'!$H60=O$1,'Benchmark Analysis'!$C60*4+'Benchmark Analysis'!$H60=O$1,'Benchmark Analysis'!$C60*5+'Benchmark Analysis'!$H60=O$1),'Benchmark Analysis'!$L60*(1+'Benchmark Analysis'!$C$110)^'Cash Flow'!O$1," ")</f>
        <v xml:space="preserve"> </v>
      </c>
      <c r="P64" s="8">
        <f>IF(OR('Benchmark Analysis'!$H60=P$1,'Benchmark Analysis'!$H60+'Benchmark Analysis'!$C60=P$1,'Benchmark Analysis'!$C60*2+'Benchmark Analysis'!$H60=P$1,'Benchmark Analysis'!$C60*3+'Benchmark Analysis'!$H60=P$1,'Benchmark Analysis'!$C60*4+'Benchmark Analysis'!$H60=P$1,'Benchmark Analysis'!$C60*5+'Benchmark Analysis'!$H60=P$1),'Benchmark Analysis'!$L60*(1+'Benchmark Analysis'!$C$110)^'Cash Flow'!P$1," ")</f>
        <v>15988.977952408919</v>
      </c>
      <c r="Q64" s="8" t="str">
        <f>IF(OR('Benchmark Analysis'!$H60=Q$1,'Benchmark Analysis'!$H60+'Benchmark Analysis'!$C60=Q$1,'Benchmark Analysis'!$C60*2+'Benchmark Analysis'!$H60=Q$1,'Benchmark Analysis'!$C60*3+'Benchmark Analysis'!$H60=Q$1,'Benchmark Analysis'!$C60*4+'Benchmark Analysis'!$H60=Q$1,'Benchmark Analysis'!$C60*5+'Benchmark Analysis'!$H60=Q$1),'Benchmark Analysis'!$L60*(1+'Benchmark Analysis'!$C$110)^'Cash Flow'!Q$1," ")</f>
        <v xml:space="preserve"> </v>
      </c>
      <c r="R64" s="8" t="str">
        <f>IF(OR('Benchmark Analysis'!$H60=R$1,'Benchmark Analysis'!$H60+'Benchmark Analysis'!$C60=R$1,'Benchmark Analysis'!$C60*2+'Benchmark Analysis'!$H60=R$1,'Benchmark Analysis'!$C60*3+'Benchmark Analysis'!$H60=R$1,'Benchmark Analysis'!$C60*4+'Benchmark Analysis'!$H60=R$1,'Benchmark Analysis'!$C60*5+'Benchmark Analysis'!$H60=R$1),'Benchmark Analysis'!$L60*(1+'Benchmark Analysis'!$C$110)^'Cash Flow'!R$1," ")</f>
        <v xml:space="preserve"> </v>
      </c>
      <c r="S64" s="8" t="str">
        <f>IF(OR('Benchmark Analysis'!$H60=S$1,'Benchmark Analysis'!$H60+'Benchmark Analysis'!$C60=S$1,'Benchmark Analysis'!$C60*2+'Benchmark Analysis'!$H60=S$1,'Benchmark Analysis'!$C60*3+'Benchmark Analysis'!$H60=S$1,'Benchmark Analysis'!$C60*4+'Benchmark Analysis'!$H60=S$1,'Benchmark Analysis'!$C60*5+'Benchmark Analysis'!$H60=S$1),'Benchmark Analysis'!$L60*(1+'Benchmark Analysis'!$C$110)^'Cash Flow'!S$1," ")</f>
        <v xml:space="preserve"> </v>
      </c>
      <c r="T64" s="8" t="str">
        <f>IF(OR('Benchmark Analysis'!$H60=T$1,'Benchmark Analysis'!$H60+'Benchmark Analysis'!$C60=T$1,'Benchmark Analysis'!$C60*2+'Benchmark Analysis'!$H60=T$1,'Benchmark Analysis'!$C60*3+'Benchmark Analysis'!$H60=T$1,'Benchmark Analysis'!$C60*4+'Benchmark Analysis'!$H60=T$1,'Benchmark Analysis'!$C60*5+'Benchmark Analysis'!$H60=T$1),'Benchmark Analysis'!$L60*(1+'Benchmark Analysis'!$C$110)^'Cash Flow'!T$1," ")</f>
        <v xml:space="preserve"> </v>
      </c>
      <c r="U64" s="8" t="str">
        <f>IF(OR('Benchmark Analysis'!$H60=U$1,'Benchmark Analysis'!$H60+'Benchmark Analysis'!$C60=U$1,'Benchmark Analysis'!$C60*2+'Benchmark Analysis'!$H60=U$1,'Benchmark Analysis'!$C60*3+'Benchmark Analysis'!$H60=U$1,'Benchmark Analysis'!$C60*4+'Benchmark Analysis'!$H60=U$1,'Benchmark Analysis'!$C60*5+'Benchmark Analysis'!$H60=U$1),'Benchmark Analysis'!$L60*(1+'Benchmark Analysis'!$C$110)^'Cash Flow'!U$1," ")</f>
        <v xml:space="preserve"> </v>
      </c>
      <c r="V64" s="8" t="str">
        <f>IF(OR('Benchmark Analysis'!$H60=V$1,'Benchmark Analysis'!$H60+'Benchmark Analysis'!$C60=V$1,'Benchmark Analysis'!$C60*2+'Benchmark Analysis'!$H60=V$1,'Benchmark Analysis'!$C60*3+'Benchmark Analysis'!$H60=V$1,'Benchmark Analysis'!$C60*4+'Benchmark Analysis'!$H60=V$1,'Benchmark Analysis'!$C60*5+'Benchmark Analysis'!$H60=V$1),'Benchmark Analysis'!$L60*(1+'Benchmark Analysis'!$C$110)^'Cash Flow'!V$1," ")</f>
        <v xml:space="preserve"> </v>
      </c>
      <c r="W64" s="8" t="str">
        <f>IF(OR('Benchmark Analysis'!$H60=W$1,'Benchmark Analysis'!$H60+'Benchmark Analysis'!$C60=W$1,'Benchmark Analysis'!$C60*2+'Benchmark Analysis'!$H60=W$1,'Benchmark Analysis'!$C60*3+'Benchmark Analysis'!$H60=W$1,'Benchmark Analysis'!$C60*4+'Benchmark Analysis'!$H60=W$1,'Benchmark Analysis'!$C60*5+'Benchmark Analysis'!$H60=W$1),'Benchmark Analysis'!$L60*(1+'Benchmark Analysis'!$C$110)^'Cash Flow'!W$1," ")</f>
        <v xml:space="preserve"> </v>
      </c>
      <c r="X64" s="8" t="str">
        <f>IF(OR('Benchmark Analysis'!$H60=X$1,'Benchmark Analysis'!$H60+'Benchmark Analysis'!$C60=X$1,'Benchmark Analysis'!$C60*2+'Benchmark Analysis'!$H60=X$1,'Benchmark Analysis'!$C60*3+'Benchmark Analysis'!$H60=X$1,'Benchmark Analysis'!$C60*4+'Benchmark Analysis'!$H60=X$1,'Benchmark Analysis'!$C60*5+'Benchmark Analysis'!$H60=X$1),'Benchmark Analysis'!$L60*(1+'Benchmark Analysis'!$C$110)^'Cash Flow'!X$1," ")</f>
        <v xml:space="preserve"> </v>
      </c>
      <c r="Y64" s="8" t="str">
        <f>IF(OR('Benchmark Analysis'!$H60=Y$1,'Benchmark Analysis'!$H60+'Benchmark Analysis'!$C60=Y$1,'Benchmark Analysis'!$C60*2+'Benchmark Analysis'!$H60=Y$1,'Benchmark Analysis'!$C60*3+'Benchmark Analysis'!$H60=Y$1,'Benchmark Analysis'!$C60*4+'Benchmark Analysis'!$H60=Y$1,'Benchmark Analysis'!$C60*5+'Benchmark Analysis'!$H60=Y$1),'Benchmark Analysis'!$L60*(1+'Benchmark Analysis'!$C$110)^'Cash Flow'!Y$1," ")</f>
        <v xml:space="preserve"> </v>
      </c>
      <c r="Z64" s="8" t="str">
        <f>IF(OR('Benchmark Analysis'!$H60=Z$1,'Benchmark Analysis'!$H60+'Benchmark Analysis'!$C60=Z$1,'Benchmark Analysis'!$C60*2+'Benchmark Analysis'!$H60=Z$1,'Benchmark Analysis'!$C60*3+'Benchmark Analysis'!$H60=Z$1,'Benchmark Analysis'!$C60*4+'Benchmark Analysis'!$H60=Z$1,'Benchmark Analysis'!$C60*5+'Benchmark Analysis'!$H60=Z$1),'Benchmark Analysis'!$L60*(1+'Benchmark Analysis'!$C$110)^'Cash Flow'!Z$1," ")</f>
        <v xml:space="preserve"> </v>
      </c>
      <c r="AA64" s="8" t="str">
        <f>IF(OR('Benchmark Analysis'!$H60=AA$1,'Benchmark Analysis'!$H60+'Benchmark Analysis'!$C60=AA$1,'Benchmark Analysis'!$C60*2+'Benchmark Analysis'!$H60=AA$1,'Benchmark Analysis'!$C60*3+'Benchmark Analysis'!$H60=AA$1,'Benchmark Analysis'!$C60*4+'Benchmark Analysis'!$H60=AA$1,'Benchmark Analysis'!$C60*5+'Benchmark Analysis'!$H60=AA$1),'Benchmark Analysis'!$L60*(1+'Benchmark Analysis'!$C$110)^'Cash Flow'!AA$1," ")</f>
        <v xml:space="preserve"> </v>
      </c>
      <c r="AB64" s="8" t="str">
        <f>IF(OR('Benchmark Analysis'!$H60=AB$1,'Benchmark Analysis'!$H60+'Benchmark Analysis'!$C60=AB$1,'Benchmark Analysis'!$C60*2+'Benchmark Analysis'!$H60=AB$1,'Benchmark Analysis'!$C60*3+'Benchmark Analysis'!$H60=AB$1,'Benchmark Analysis'!$C60*4+'Benchmark Analysis'!$H60=AB$1,'Benchmark Analysis'!$C60*5+'Benchmark Analysis'!$H60=AB$1),'Benchmark Analysis'!$L60*(1+'Benchmark Analysis'!$C$110)^'Cash Flow'!AB$1," ")</f>
        <v xml:space="preserve"> </v>
      </c>
      <c r="AC64" s="8" t="str">
        <f>IF(OR('Benchmark Analysis'!$H60=AC$1,'Benchmark Analysis'!$H60+'Benchmark Analysis'!$C60=AC$1,'Benchmark Analysis'!$C60*2+'Benchmark Analysis'!$H60=AC$1,'Benchmark Analysis'!$C60*3+'Benchmark Analysis'!$H60=AC$1,'Benchmark Analysis'!$C60*4+'Benchmark Analysis'!$H60=AC$1,'Benchmark Analysis'!$C60*5+'Benchmark Analysis'!$H60=AC$1),'Benchmark Analysis'!$L60*(1+'Benchmark Analysis'!$C$110)^'Cash Flow'!AC$1," ")</f>
        <v xml:space="preserve"> </v>
      </c>
      <c r="AD64" s="8" t="str">
        <f>IF(OR('Benchmark Analysis'!$H60=AD$1,'Benchmark Analysis'!$H60+'Benchmark Analysis'!$C60=AD$1,'Benchmark Analysis'!$C60*2+'Benchmark Analysis'!$H60=AD$1,'Benchmark Analysis'!$C60*3+'Benchmark Analysis'!$H60=AD$1,'Benchmark Analysis'!$C60*4+'Benchmark Analysis'!$H60=AD$1,'Benchmark Analysis'!$C60*5+'Benchmark Analysis'!$H60=AD$1),'Benchmark Analysis'!$L60*(1+'Benchmark Analysis'!$C$110)^'Cash Flow'!AD$1," ")</f>
        <v xml:space="preserve"> </v>
      </c>
      <c r="AE64" s="8" t="str">
        <f>IF(OR('Benchmark Analysis'!$H60=AE$1,'Benchmark Analysis'!$H60+'Benchmark Analysis'!$C60=AE$1,'Benchmark Analysis'!$C60*2+'Benchmark Analysis'!$H60=AE$1,'Benchmark Analysis'!$C60*3+'Benchmark Analysis'!$H60=AE$1,'Benchmark Analysis'!$C60*4+'Benchmark Analysis'!$H60=AE$1,'Benchmark Analysis'!$C60*5+'Benchmark Analysis'!$H60=AE$1),'Benchmark Analysis'!$L60*(1+'Benchmark Analysis'!$C$110)^'Cash Flow'!AE$1," ")</f>
        <v xml:space="preserve"> </v>
      </c>
      <c r="AF64" s="8" t="str">
        <f>IF(OR('Benchmark Analysis'!$H60=AF$1,'Benchmark Analysis'!$H60+'Benchmark Analysis'!$C60=AF$1,'Benchmark Analysis'!$C60*2+'Benchmark Analysis'!$H60=AF$1,'Benchmark Analysis'!$C60*3+'Benchmark Analysis'!$H60=AF$1,'Benchmark Analysis'!$C60*4+'Benchmark Analysis'!$H60=AF$1,'Benchmark Analysis'!$C60*5+'Benchmark Analysis'!$H60=AF$1),'Benchmark Analysis'!$L60*(1+'Benchmark Analysis'!$C$110)^'Cash Flow'!AF$1," ")</f>
        <v xml:space="preserve"> </v>
      </c>
      <c r="AG64" s="8" t="str">
        <f>IF(OR('Benchmark Analysis'!$H60=AG$1,'Benchmark Analysis'!$H60+'Benchmark Analysis'!$C60=AG$1,'Benchmark Analysis'!$C60*2+'Benchmark Analysis'!$H60=AG$1,'Benchmark Analysis'!$C60*3+'Benchmark Analysis'!$H60=AG$1,'Benchmark Analysis'!$C60*4+'Benchmark Analysis'!$H60=AG$1,'Benchmark Analysis'!$C60*5+'Benchmark Analysis'!$H60=AG$1),'Benchmark Analysis'!$L60*(1+'Benchmark Analysis'!$C$110)^'Cash Flow'!AG$1," ")</f>
        <v xml:space="preserve"> </v>
      </c>
    </row>
    <row r="65" spans="1:33" x14ac:dyDescent="0.2">
      <c r="A65" s="80" t="str">
        <f>'Benchmark Analysis'!A61</f>
        <v>12D</v>
      </c>
      <c r="B65" s="66" t="str">
        <f>'Benchmark Analysis'!B61</f>
        <v>Plumbing fixtures - 15% of fixtures</v>
      </c>
      <c r="C65" s="7"/>
      <c r="D65" s="8" t="str">
        <f>IF(OR('Benchmark Analysis'!$H61=D$1,'Benchmark Analysis'!$H61+'Benchmark Analysis'!$C61=D$1,'Benchmark Analysis'!$C61*2+'Benchmark Analysis'!$H61=D$1,'Benchmark Analysis'!$C61*3+'Benchmark Analysis'!$H61=D$1,'Benchmark Analysis'!$C61*4+'Benchmark Analysis'!$H61=D$1,'Benchmark Analysis'!$C61*5+'Benchmark Analysis'!$H61=D$1),'Benchmark Analysis'!$L61*(1+'Benchmark Analysis'!$C$110)^'Cash Flow'!D$1," ")</f>
        <v xml:space="preserve"> </v>
      </c>
      <c r="E65" s="8" t="str">
        <f>IF(OR('Benchmark Analysis'!$H61=E$1,'Benchmark Analysis'!$H61+'Benchmark Analysis'!$C61=E$1,'Benchmark Analysis'!$C61*2+'Benchmark Analysis'!$H61=E$1,'Benchmark Analysis'!$C61*3+'Benchmark Analysis'!$H61=E$1,'Benchmark Analysis'!$C61*4+'Benchmark Analysis'!$H61=E$1,'Benchmark Analysis'!$C61*5+'Benchmark Analysis'!$H61=E$1),'Benchmark Analysis'!$L61*(1+'Benchmark Analysis'!$C$110)^'Cash Flow'!E$1," ")</f>
        <v xml:space="preserve"> </v>
      </c>
      <c r="F65" s="8" t="str">
        <f>IF(OR('Benchmark Analysis'!$H61=F$1,'Benchmark Analysis'!$H61+'Benchmark Analysis'!$C61=F$1,'Benchmark Analysis'!$C61*2+'Benchmark Analysis'!$H61=F$1,'Benchmark Analysis'!$C61*3+'Benchmark Analysis'!$H61=F$1,'Benchmark Analysis'!$C61*4+'Benchmark Analysis'!$H61=F$1,'Benchmark Analysis'!$C61*5+'Benchmark Analysis'!$H61=F$1),'Benchmark Analysis'!$L61*(1+'Benchmark Analysis'!$C$110)^'Cash Flow'!F$1," ")</f>
        <v xml:space="preserve"> </v>
      </c>
      <c r="G65" s="8" t="str">
        <f>IF(OR('Benchmark Analysis'!$H61=G$1,'Benchmark Analysis'!$H61+'Benchmark Analysis'!$C61=G$1,'Benchmark Analysis'!$C61*2+'Benchmark Analysis'!$H61=G$1,'Benchmark Analysis'!$C61*3+'Benchmark Analysis'!$H61=G$1,'Benchmark Analysis'!$C61*4+'Benchmark Analysis'!$H61=G$1,'Benchmark Analysis'!$C61*5+'Benchmark Analysis'!$H61=G$1),'Benchmark Analysis'!$L61*(1+'Benchmark Analysis'!$C$110)^'Cash Flow'!G$1," ")</f>
        <v xml:space="preserve"> </v>
      </c>
      <c r="H65" s="8" t="str">
        <f>IF(OR('Benchmark Analysis'!$H61=H$1,'Benchmark Analysis'!$H61+'Benchmark Analysis'!$C61=H$1,'Benchmark Analysis'!$C61*2+'Benchmark Analysis'!$H61=H$1,'Benchmark Analysis'!$C61*3+'Benchmark Analysis'!$H61=H$1,'Benchmark Analysis'!$C61*4+'Benchmark Analysis'!$H61=H$1,'Benchmark Analysis'!$C61*5+'Benchmark Analysis'!$H61=H$1),'Benchmark Analysis'!$L61*(1+'Benchmark Analysis'!$C$110)^'Cash Flow'!H$1," ")</f>
        <v xml:space="preserve"> </v>
      </c>
      <c r="I65" s="8" t="str">
        <f>IF(OR('Benchmark Analysis'!$H61=I$1,'Benchmark Analysis'!$H61+'Benchmark Analysis'!$C61=I$1,'Benchmark Analysis'!$C61*2+'Benchmark Analysis'!$H61=I$1,'Benchmark Analysis'!$C61*3+'Benchmark Analysis'!$H61=I$1,'Benchmark Analysis'!$C61*4+'Benchmark Analysis'!$H61=I$1,'Benchmark Analysis'!$C61*5+'Benchmark Analysis'!$H61=I$1),'Benchmark Analysis'!$L61*(1+'Benchmark Analysis'!$C$110)^'Cash Flow'!I$1," ")</f>
        <v xml:space="preserve"> </v>
      </c>
      <c r="J65" s="8" t="str">
        <f>IF(OR('Benchmark Analysis'!$H61=J$1,'Benchmark Analysis'!$H61+'Benchmark Analysis'!$C61=J$1,'Benchmark Analysis'!$C61*2+'Benchmark Analysis'!$H61=J$1,'Benchmark Analysis'!$C61*3+'Benchmark Analysis'!$H61=J$1,'Benchmark Analysis'!$C61*4+'Benchmark Analysis'!$H61=J$1,'Benchmark Analysis'!$C61*5+'Benchmark Analysis'!$H61=J$1),'Benchmark Analysis'!$L61*(1+'Benchmark Analysis'!$C$110)^'Cash Flow'!J$1," ")</f>
        <v xml:space="preserve"> </v>
      </c>
      <c r="K65" s="8" t="str">
        <f>IF(OR('Benchmark Analysis'!$H61=K$1,'Benchmark Analysis'!$H61+'Benchmark Analysis'!$C61=K$1,'Benchmark Analysis'!$C61*2+'Benchmark Analysis'!$H61=K$1,'Benchmark Analysis'!$C61*3+'Benchmark Analysis'!$H61=K$1,'Benchmark Analysis'!$C61*4+'Benchmark Analysis'!$H61=K$1,'Benchmark Analysis'!$C61*5+'Benchmark Analysis'!$H61=K$1),'Benchmark Analysis'!$L61*(1+'Benchmark Analysis'!$C$110)^'Cash Flow'!K$1," ")</f>
        <v xml:space="preserve"> </v>
      </c>
      <c r="L65" s="8" t="str">
        <f>IF(OR('Benchmark Analysis'!$H61=L$1,'Benchmark Analysis'!$H61+'Benchmark Analysis'!$C61=L$1,'Benchmark Analysis'!$C61*2+'Benchmark Analysis'!$H61=L$1,'Benchmark Analysis'!$C61*3+'Benchmark Analysis'!$H61=L$1,'Benchmark Analysis'!$C61*4+'Benchmark Analysis'!$H61=L$1,'Benchmark Analysis'!$C61*5+'Benchmark Analysis'!$H61=L$1),'Benchmark Analysis'!$L61*(1+'Benchmark Analysis'!$C$110)^'Cash Flow'!L$1," ")</f>
        <v xml:space="preserve"> </v>
      </c>
      <c r="M65" s="8" t="str">
        <f>IF(OR('Benchmark Analysis'!$H61=M$1,'Benchmark Analysis'!$H61+'Benchmark Analysis'!$C61=M$1,'Benchmark Analysis'!$C61*2+'Benchmark Analysis'!$H61=M$1,'Benchmark Analysis'!$C61*3+'Benchmark Analysis'!$H61=M$1,'Benchmark Analysis'!$C61*4+'Benchmark Analysis'!$H61=M$1,'Benchmark Analysis'!$C61*5+'Benchmark Analysis'!$H61=M$1),'Benchmark Analysis'!$L61*(1+'Benchmark Analysis'!$C$110)^'Cash Flow'!M$1," ")</f>
        <v xml:space="preserve"> </v>
      </c>
      <c r="N65" s="8" t="str">
        <f>IF(OR('Benchmark Analysis'!$H61=N$1,'Benchmark Analysis'!$H61+'Benchmark Analysis'!$C61=N$1,'Benchmark Analysis'!$C61*2+'Benchmark Analysis'!$H61=N$1,'Benchmark Analysis'!$C61*3+'Benchmark Analysis'!$H61=N$1,'Benchmark Analysis'!$C61*4+'Benchmark Analysis'!$H61=N$1,'Benchmark Analysis'!$C61*5+'Benchmark Analysis'!$H61=N$1),'Benchmark Analysis'!$L61*(1+'Benchmark Analysis'!$C$110)^'Cash Flow'!N$1," ")</f>
        <v xml:space="preserve"> </v>
      </c>
      <c r="O65" s="8" t="str">
        <f>IF(OR('Benchmark Analysis'!$H61=O$1,'Benchmark Analysis'!$H61+'Benchmark Analysis'!$C61=O$1,'Benchmark Analysis'!$C61*2+'Benchmark Analysis'!$H61=O$1,'Benchmark Analysis'!$C61*3+'Benchmark Analysis'!$H61=O$1,'Benchmark Analysis'!$C61*4+'Benchmark Analysis'!$H61=O$1,'Benchmark Analysis'!$C61*5+'Benchmark Analysis'!$H61=O$1),'Benchmark Analysis'!$L61*(1+'Benchmark Analysis'!$C$110)^'Cash Flow'!O$1," ")</f>
        <v xml:space="preserve"> </v>
      </c>
      <c r="P65" s="8" t="str">
        <f>IF(OR('Benchmark Analysis'!$H61=P$1,'Benchmark Analysis'!$H61+'Benchmark Analysis'!$C61=P$1,'Benchmark Analysis'!$C61*2+'Benchmark Analysis'!$H61=P$1,'Benchmark Analysis'!$C61*3+'Benchmark Analysis'!$H61=P$1,'Benchmark Analysis'!$C61*4+'Benchmark Analysis'!$H61=P$1,'Benchmark Analysis'!$C61*5+'Benchmark Analysis'!$H61=P$1),'Benchmark Analysis'!$L61*(1+'Benchmark Analysis'!$C$110)^'Cash Flow'!P$1," ")</f>
        <v xml:space="preserve"> </v>
      </c>
      <c r="Q65" s="8" t="str">
        <f>IF(OR('Benchmark Analysis'!$H61=Q$1,'Benchmark Analysis'!$H61+'Benchmark Analysis'!$C61=Q$1,'Benchmark Analysis'!$C61*2+'Benchmark Analysis'!$H61=Q$1,'Benchmark Analysis'!$C61*3+'Benchmark Analysis'!$H61=Q$1,'Benchmark Analysis'!$C61*4+'Benchmark Analysis'!$H61=Q$1,'Benchmark Analysis'!$C61*5+'Benchmark Analysis'!$H61=Q$1),'Benchmark Analysis'!$L61*(1+'Benchmark Analysis'!$C$110)^'Cash Flow'!Q$1," ")</f>
        <v xml:space="preserve"> </v>
      </c>
      <c r="R65" s="8" t="str">
        <f>IF(OR('Benchmark Analysis'!$H61=R$1,'Benchmark Analysis'!$H61+'Benchmark Analysis'!$C61=R$1,'Benchmark Analysis'!$C61*2+'Benchmark Analysis'!$H61=R$1,'Benchmark Analysis'!$C61*3+'Benchmark Analysis'!$H61=R$1,'Benchmark Analysis'!$C61*4+'Benchmark Analysis'!$H61=R$1,'Benchmark Analysis'!$C61*5+'Benchmark Analysis'!$H61=R$1),'Benchmark Analysis'!$L61*(1+'Benchmark Analysis'!$C$110)^'Cash Flow'!R$1," ")</f>
        <v xml:space="preserve"> </v>
      </c>
      <c r="S65" s="8" t="str">
        <f>IF(OR('Benchmark Analysis'!$H61=S$1,'Benchmark Analysis'!$H61+'Benchmark Analysis'!$C61=S$1,'Benchmark Analysis'!$C61*2+'Benchmark Analysis'!$H61=S$1,'Benchmark Analysis'!$C61*3+'Benchmark Analysis'!$H61=S$1,'Benchmark Analysis'!$C61*4+'Benchmark Analysis'!$H61=S$1,'Benchmark Analysis'!$C61*5+'Benchmark Analysis'!$H61=S$1),'Benchmark Analysis'!$L61*(1+'Benchmark Analysis'!$C$110)^'Cash Flow'!S$1," ")</f>
        <v xml:space="preserve"> </v>
      </c>
      <c r="T65" s="8" t="str">
        <f>IF(OR('Benchmark Analysis'!$H61=T$1,'Benchmark Analysis'!$H61+'Benchmark Analysis'!$C61=T$1,'Benchmark Analysis'!$C61*2+'Benchmark Analysis'!$H61=T$1,'Benchmark Analysis'!$C61*3+'Benchmark Analysis'!$H61=T$1,'Benchmark Analysis'!$C61*4+'Benchmark Analysis'!$H61=T$1,'Benchmark Analysis'!$C61*5+'Benchmark Analysis'!$H61=T$1),'Benchmark Analysis'!$L61*(1+'Benchmark Analysis'!$C$110)^'Cash Flow'!T$1," ")</f>
        <v xml:space="preserve"> </v>
      </c>
      <c r="U65" s="8" t="str">
        <f>IF(OR('Benchmark Analysis'!$H61=U$1,'Benchmark Analysis'!$H61+'Benchmark Analysis'!$C61=U$1,'Benchmark Analysis'!$C61*2+'Benchmark Analysis'!$H61=U$1,'Benchmark Analysis'!$C61*3+'Benchmark Analysis'!$H61=U$1,'Benchmark Analysis'!$C61*4+'Benchmark Analysis'!$H61=U$1,'Benchmark Analysis'!$C61*5+'Benchmark Analysis'!$H61=U$1),'Benchmark Analysis'!$L61*(1+'Benchmark Analysis'!$C$110)^'Cash Flow'!U$1," ")</f>
        <v xml:space="preserve"> </v>
      </c>
      <c r="V65" s="8" t="str">
        <f>IF(OR('Benchmark Analysis'!$H61=V$1,'Benchmark Analysis'!$H61+'Benchmark Analysis'!$C61=V$1,'Benchmark Analysis'!$C61*2+'Benchmark Analysis'!$H61=V$1,'Benchmark Analysis'!$C61*3+'Benchmark Analysis'!$H61=V$1,'Benchmark Analysis'!$C61*4+'Benchmark Analysis'!$H61=V$1,'Benchmark Analysis'!$C61*5+'Benchmark Analysis'!$H61=V$1),'Benchmark Analysis'!$L61*(1+'Benchmark Analysis'!$C$110)^'Cash Flow'!V$1," ")</f>
        <v xml:space="preserve"> </v>
      </c>
      <c r="W65" s="8" t="str">
        <f>IF(OR('Benchmark Analysis'!$H61=W$1,'Benchmark Analysis'!$H61+'Benchmark Analysis'!$C61=W$1,'Benchmark Analysis'!$C61*2+'Benchmark Analysis'!$H61=W$1,'Benchmark Analysis'!$C61*3+'Benchmark Analysis'!$H61=W$1,'Benchmark Analysis'!$C61*4+'Benchmark Analysis'!$H61=W$1,'Benchmark Analysis'!$C61*5+'Benchmark Analysis'!$H61=W$1),'Benchmark Analysis'!$L61*(1+'Benchmark Analysis'!$C$110)^'Cash Flow'!W$1," ")</f>
        <v xml:space="preserve"> </v>
      </c>
      <c r="X65" s="8" t="str">
        <f>IF(OR('Benchmark Analysis'!$H61=X$1,'Benchmark Analysis'!$H61+'Benchmark Analysis'!$C61=X$1,'Benchmark Analysis'!$C61*2+'Benchmark Analysis'!$H61=X$1,'Benchmark Analysis'!$C61*3+'Benchmark Analysis'!$H61=X$1,'Benchmark Analysis'!$C61*4+'Benchmark Analysis'!$H61=X$1,'Benchmark Analysis'!$C61*5+'Benchmark Analysis'!$H61=X$1),'Benchmark Analysis'!$L61*(1+'Benchmark Analysis'!$C$110)^'Cash Flow'!X$1," ")</f>
        <v xml:space="preserve"> </v>
      </c>
      <c r="Y65" s="8" t="str">
        <f>IF(OR('Benchmark Analysis'!$H61=Y$1,'Benchmark Analysis'!$H61+'Benchmark Analysis'!$C61=Y$1,'Benchmark Analysis'!$C61*2+'Benchmark Analysis'!$H61=Y$1,'Benchmark Analysis'!$C61*3+'Benchmark Analysis'!$H61=Y$1,'Benchmark Analysis'!$C61*4+'Benchmark Analysis'!$H61=Y$1,'Benchmark Analysis'!$C61*5+'Benchmark Analysis'!$H61=Y$1),'Benchmark Analysis'!$L61*(1+'Benchmark Analysis'!$C$110)^'Cash Flow'!Y$1," ")</f>
        <v xml:space="preserve"> </v>
      </c>
      <c r="Z65" s="8">
        <f>IF(OR('Benchmark Analysis'!$H61=Z$1,'Benchmark Analysis'!$H61+'Benchmark Analysis'!$C61=Z$1,'Benchmark Analysis'!$C61*2+'Benchmark Analysis'!$H61=Z$1,'Benchmark Analysis'!$C61*3+'Benchmark Analysis'!$H61=Z$1,'Benchmark Analysis'!$C61*4+'Benchmark Analysis'!$H61=Z$1,'Benchmark Analysis'!$C61*5+'Benchmark Analysis'!$H61=Z$1),'Benchmark Analysis'!$L61*(1+'Benchmark Analysis'!$C$110)^'Cash Flow'!Z$1," ")</f>
        <v>4872.6187263514166</v>
      </c>
      <c r="AA65" s="8" t="str">
        <f>IF(OR('Benchmark Analysis'!$H61=AA$1,'Benchmark Analysis'!$H61+'Benchmark Analysis'!$C61=AA$1,'Benchmark Analysis'!$C61*2+'Benchmark Analysis'!$H61=AA$1,'Benchmark Analysis'!$C61*3+'Benchmark Analysis'!$H61=AA$1,'Benchmark Analysis'!$C61*4+'Benchmark Analysis'!$H61=AA$1,'Benchmark Analysis'!$C61*5+'Benchmark Analysis'!$H61=AA$1),'Benchmark Analysis'!$L61*(1+'Benchmark Analysis'!$C$110)^'Cash Flow'!AA$1," ")</f>
        <v xml:space="preserve"> </v>
      </c>
      <c r="AB65" s="8" t="str">
        <f>IF(OR('Benchmark Analysis'!$H61=AB$1,'Benchmark Analysis'!$H61+'Benchmark Analysis'!$C61=AB$1,'Benchmark Analysis'!$C61*2+'Benchmark Analysis'!$H61=AB$1,'Benchmark Analysis'!$C61*3+'Benchmark Analysis'!$H61=AB$1,'Benchmark Analysis'!$C61*4+'Benchmark Analysis'!$H61=AB$1,'Benchmark Analysis'!$C61*5+'Benchmark Analysis'!$H61=AB$1),'Benchmark Analysis'!$L61*(1+'Benchmark Analysis'!$C$110)^'Cash Flow'!AB$1," ")</f>
        <v xml:space="preserve"> </v>
      </c>
      <c r="AC65" s="8" t="str">
        <f>IF(OR('Benchmark Analysis'!$H61=AC$1,'Benchmark Analysis'!$H61+'Benchmark Analysis'!$C61=AC$1,'Benchmark Analysis'!$C61*2+'Benchmark Analysis'!$H61=AC$1,'Benchmark Analysis'!$C61*3+'Benchmark Analysis'!$H61=AC$1,'Benchmark Analysis'!$C61*4+'Benchmark Analysis'!$H61=AC$1,'Benchmark Analysis'!$C61*5+'Benchmark Analysis'!$H61=AC$1),'Benchmark Analysis'!$L61*(1+'Benchmark Analysis'!$C$110)^'Cash Flow'!AC$1," ")</f>
        <v xml:space="preserve"> </v>
      </c>
      <c r="AD65" s="8" t="str">
        <f>IF(OR('Benchmark Analysis'!$H61=AD$1,'Benchmark Analysis'!$H61+'Benchmark Analysis'!$C61=AD$1,'Benchmark Analysis'!$C61*2+'Benchmark Analysis'!$H61=AD$1,'Benchmark Analysis'!$C61*3+'Benchmark Analysis'!$H61=AD$1,'Benchmark Analysis'!$C61*4+'Benchmark Analysis'!$H61=AD$1,'Benchmark Analysis'!$C61*5+'Benchmark Analysis'!$H61=AD$1),'Benchmark Analysis'!$L61*(1+'Benchmark Analysis'!$C$110)^'Cash Flow'!AD$1," ")</f>
        <v xml:space="preserve"> </v>
      </c>
      <c r="AE65" s="8" t="str">
        <f>IF(OR('Benchmark Analysis'!$H61=AE$1,'Benchmark Analysis'!$H61+'Benchmark Analysis'!$C61=AE$1,'Benchmark Analysis'!$C61*2+'Benchmark Analysis'!$H61=AE$1,'Benchmark Analysis'!$C61*3+'Benchmark Analysis'!$H61=AE$1,'Benchmark Analysis'!$C61*4+'Benchmark Analysis'!$H61=AE$1,'Benchmark Analysis'!$C61*5+'Benchmark Analysis'!$H61=AE$1),'Benchmark Analysis'!$L61*(1+'Benchmark Analysis'!$C$110)^'Cash Flow'!AE$1," ")</f>
        <v xml:space="preserve"> </v>
      </c>
      <c r="AF65" s="8" t="str">
        <f>IF(OR('Benchmark Analysis'!$H61=AF$1,'Benchmark Analysis'!$H61+'Benchmark Analysis'!$C61=AF$1,'Benchmark Analysis'!$C61*2+'Benchmark Analysis'!$H61=AF$1,'Benchmark Analysis'!$C61*3+'Benchmark Analysis'!$H61=AF$1,'Benchmark Analysis'!$C61*4+'Benchmark Analysis'!$H61=AF$1,'Benchmark Analysis'!$C61*5+'Benchmark Analysis'!$H61=AF$1),'Benchmark Analysis'!$L61*(1+'Benchmark Analysis'!$C$110)^'Cash Flow'!AF$1," ")</f>
        <v xml:space="preserve"> </v>
      </c>
      <c r="AG65" s="8" t="str">
        <f>IF(OR('Benchmark Analysis'!$H61=AG$1,'Benchmark Analysis'!$H61+'Benchmark Analysis'!$C61=AG$1,'Benchmark Analysis'!$C61*2+'Benchmark Analysis'!$H61=AG$1,'Benchmark Analysis'!$C61*3+'Benchmark Analysis'!$H61=AG$1,'Benchmark Analysis'!$C61*4+'Benchmark Analysis'!$H61=AG$1,'Benchmark Analysis'!$C61*5+'Benchmark Analysis'!$H61=AG$1),'Benchmark Analysis'!$L61*(1+'Benchmark Analysis'!$C$110)^'Cash Flow'!AG$1," ")</f>
        <v xml:space="preserve"> </v>
      </c>
    </row>
    <row r="66" spans="1:33" ht="22.5" x14ac:dyDescent="0.2">
      <c r="A66" s="80">
        <f>'Benchmark Analysis'!A62</f>
        <v>13</v>
      </c>
      <c r="B66" s="66" t="str">
        <f>'Benchmark Analysis'!B62</f>
        <v>Domestic copper piping - replace with wirsbo piping (7 washrooms and four kitchens - 21 fixtures)</v>
      </c>
      <c r="C66" s="7"/>
      <c r="D66" s="8" t="str">
        <f>IF(OR('Benchmark Analysis'!$H62=D$1,'Benchmark Analysis'!$H62+'Benchmark Analysis'!$C62=D$1,'Benchmark Analysis'!$C62*2+'Benchmark Analysis'!$H62=D$1,'Benchmark Analysis'!$C62*3+'Benchmark Analysis'!$H62=D$1,'Benchmark Analysis'!$C62*4+'Benchmark Analysis'!$H62=D$1,'Benchmark Analysis'!$C62*5+'Benchmark Analysis'!$H62=D$1),'Benchmark Analysis'!$L62*(1+'Benchmark Analysis'!$C$110)^'Cash Flow'!D$1," ")</f>
        <v xml:space="preserve"> </v>
      </c>
      <c r="E66" s="8" t="str">
        <f>IF(OR('Benchmark Analysis'!$H62=E$1,'Benchmark Analysis'!$H62+'Benchmark Analysis'!$C62=E$1,'Benchmark Analysis'!$C62*2+'Benchmark Analysis'!$H62=E$1,'Benchmark Analysis'!$C62*3+'Benchmark Analysis'!$H62=E$1,'Benchmark Analysis'!$C62*4+'Benchmark Analysis'!$H62=E$1,'Benchmark Analysis'!$C62*5+'Benchmark Analysis'!$H62=E$1),'Benchmark Analysis'!$L62*(1+'Benchmark Analysis'!$C$110)^'Cash Flow'!E$1," ")</f>
        <v xml:space="preserve"> </v>
      </c>
      <c r="F66" s="8" t="str">
        <f>IF(OR('Benchmark Analysis'!$H62=F$1,'Benchmark Analysis'!$H62+'Benchmark Analysis'!$C62=F$1,'Benchmark Analysis'!$C62*2+'Benchmark Analysis'!$H62=F$1,'Benchmark Analysis'!$C62*3+'Benchmark Analysis'!$H62=F$1,'Benchmark Analysis'!$C62*4+'Benchmark Analysis'!$H62=F$1,'Benchmark Analysis'!$C62*5+'Benchmark Analysis'!$H62=F$1),'Benchmark Analysis'!$L62*(1+'Benchmark Analysis'!$C$110)^'Cash Flow'!F$1," ")</f>
        <v xml:space="preserve"> </v>
      </c>
      <c r="G66" s="8" t="str">
        <f>IF(OR('Benchmark Analysis'!$H62=G$1,'Benchmark Analysis'!$H62+'Benchmark Analysis'!$C62=G$1,'Benchmark Analysis'!$C62*2+'Benchmark Analysis'!$H62=G$1,'Benchmark Analysis'!$C62*3+'Benchmark Analysis'!$H62=G$1,'Benchmark Analysis'!$C62*4+'Benchmark Analysis'!$H62=G$1,'Benchmark Analysis'!$C62*5+'Benchmark Analysis'!$H62=G$1),'Benchmark Analysis'!$L62*(1+'Benchmark Analysis'!$C$110)^'Cash Flow'!G$1," ")</f>
        <v xml:space="preserve"> </v>
      </c>
      <c r="H66" s="8" t="str">
        <f>IF(OR('Benchmark Analysis'!$H62=H$1,'Benchmark Analysis'!$H62+'Benchmark Analysis'!$C62=H$1,'Benchmark Analysis'!$C62*2+'Benchmark Analysis'!$H62=H$1,'Benchmark Analysis'!$C62*3+'Benchmark Analysis'!$H62=H$1,'Benchmark Analysis'!$C62*4+'Benchmark Analysis'!$H62=H$1,'Benchmark Analysis'!$C62*5+'Benchmark Analysis'!$H62=H$1),'Benchmark Analysis'!$L62*(1+'Benchmark Analysis'!$C$110)^'Cash Flow'!H$1," ")</f>
        <v xml:space="preserve"> </v>
      </c>
      <c r="I66" s="8" t="str">
        <f>IF(OR('Benchmark Analysis'!$H62=I$1,'Benchmark Analysis'!$H62+'Benchmark Analysis'!$C62=I$1,'Benchmark Analysis'!$C62*2+'Benchmark Analysis'!$H62=I$1,'Benchmark Analysis'!$C62*3+'Benchmark Analysis'!$H62=I$1,'Benchmark Analysis'!$C62*4+'Benchmark Analysis'!$H62=I$1,'Benchmark Analysis'!$C62*5+'Benchmark Analysis'!$H62=I$1),'Benchmark Analysis'!$L62*(1+'Benchmark Analysis'!$C$110)^'Cash Flow'!I$1," ")</f>
        <v xml:space="preserve"> </v>
      </c>
      <c r="J66" s="8" t="str">
        <f>IF(OR('Benchmark Analysis'!$H62=J$1,'Benchmark Analysis'!$H62+'Benchmark Analysis'!$C62=J$1,'Benchmark Analysis'!$C62*2+'Benchmark Analysis'!$H62=J$1,'Benchmark Analysis'!$C62*3+'Benchmark Analysis'!$H62=J$1,'Benchmark Analysis'!$C62*4+'Benchmark Analysis'!$H62=J$1,'Benchmark Analysis'!$C62*5+'Benchmark Analysis'!$H62=J$1),'Benchmark Analysis'!$L62*(1+'Benchmark Analysis'!$C$110)^'Cash Flow'!J$1," ")</f>
        <v xml:space="preserve"> </v>
      </c>
      <c r="K66" s="8" t="str">
        <f>IF(OR('Benchmark Analysis'!$H62=K$1,'Benchmark Analysis'!$H62+'Benchmark Analysis'!$C62=K$1,'Benchmark Analysis'!$C62*2+'Benchmark Analysis'!$H62=K$1,'Benchmark Analysis'!$C62*3+'Benchmark Analysis'!$H62=K$1,'Benchmark Analysis'!$C62*4+'Benchmark Analysis'!$H62=K$1,'Benchmark Analysis'!$C62*5+'Benchmark Analysis'!$H62=K$1),'Benchmark Analysis'!$L62*(1+'Benchmark Analysis'!$C$110)^'Cash Flow'!K$1," ")</f>
        <v xml:space="preserve"> </v>
      </c>
      <c r="L66" s="8" t="str">
        <f>IF(OR('Benchmark Analysis'!$H62=L$1,'Benchmark Analysis'!$H62+'Benchmark Analysis'!$C62=L$1,'Benchmark Analysis'!$C62*2+'Benchmark Analysis'!$H62=L$1,'Benchmark Analysis'!$C62*3+'Benchmark Analysis'!$H62=L$1,'Benchmark Analysis'!$C62*4+'Benchmark Analysis'!$H62=L$1,'Benchmark Analysis'!$C62*5+'Benchmark Analysis'!$H62=L$1),'Benchmark Analysis'!$L62*(1+'Benchmark Analysis'!$C$110)^'Cash Flow'!L$1," ")</f>
        <v xml:space="preserve"> </v>
      </c>
      <c r="M66" s="8">
        <f>IF(OR('Benchmark Analysis'!$H62=M$1,'Benchmark Analysis'!$H62+'Benchmark Analysis'!$C62=M$1,'Benchmark Analysis'!$C62*2+'Benchmark Analysis'!$H62=M$1,'Benchmark Analysis'!$C62*3+'Benchmark Analysis'!$H62=M$1,'Benchmark Analysis'!$C62*4+'Benchmark Analysis'!$H62=M$1,'Benchmark Analysis'!$C62*5+'Benchmark Analysis'!$H62=M$1),'Benchmark Analysis'!$L62*(1+'Benchmark Analysis'!$C$110)^'Cash Flow'!M$1," ")</f>
        <v>91424.581499606778</v>
      </c>
      <c r="N66" s="8" t="str">
        <f>IF(OR('Benchmark Analysis'!$H62=N$1,'Benchmark Analysis'!$H62+'Benchmark Analysis'!$C62=N$1,'Benchmark Analysis'!$C62*2+'Benchmark Analysis'!$H62=N$1,'Benchmark Analysis'!$C62*3+'Benchmark Analysis'!$H62=N$1,'Benchmark Analysis'!$C62*4+'Benchmark Analysis'!$H62=N$1,'Benchmark Analysis'!$C62*5+'Benchmark Analysis'!$H62=N$1),'Benchmark Analysis'!$L62*(1+'Benchmark Analysis'!$C$110)^'Cash Flow'!N$1," ")</f>
        <v xml:space="preserve"> </v>
      </c>
      <c r="O66" s="8" t="str">
        <f>IF(OR('Benchmark Analysis'!$H62=O$1,'Benchmark Analysis'!$H62+'Benchmark Analysis'!$C62=O$1,'Benchmark Analysis'!$C62*2+'Benchmark Analysis'!$H62=O$1,'Benchmark Analysis'!$C62*3+'Benchmark Analysis'!$H62=O$1,'Benchmark Analysis'!$C62*4+'Benchmark Analysis'!$H62=O$1,'Benchmark Analysis'!$C62*5+'Benchmark Analysis'!$H62=O$1),'Benchmark Analysis'!$L62*(1+'Benchmark Analysis'!$C$110)^'Cash Flow'!O$1," ")</f>
        <v xml:space="preserve"> </v>
      </c>
      <c r="P66" s="8" t="str">
        <f>IF(OR('Benchmark Analysis'!$H62=P$1,'Benchmark Analysis'!$H62+'Benchmark Analysis'!$C62=P$1,'Benchmark Analysis'!$C62*2+'Benchmark Analysis'!$H62=P$1,'Benchmark Analysis'!$C62*3+'Benchmark Analysis'!$H62=P$1,'Benchmark Analysis'!$C62*4+'Benchmark Analysis'!$H62=P$1,'Benchmark Analysis'!$C62*5+'Benchmark Analysis'!$H62=P$1),'Benchmark Analysis'!$L62*(1+'Benchmark Analysis'!$C$110)^'Cash Flow'!P$1," ")</f>
        <v xml:space="preserve"> </v>
      </c>
      <c r="Q66" s="8" t="str">
        <f>IF(OR('Benchmark Analysis'!$H62=Q$1,'Benchmark Analysis'!$H62+'Benchmark Analysis'!$C62=Q$1,'Benchmark Analysis'!$C62*2+'Benchmark Analysis'!$H62=Q$1,'Benchmark Analysis'!$C62*3+'Benchmark Analysis'!$H62=Q$1,'Benchmark Analysis'!$C62*4+'Benchmark Analysis'!$H62=Q$1,'Benchmark Analysis'!$C62*5+'Benchmark Analysis'!$H62=Q$1),'Benchmark Analysis'!$L62*(1+'Benchmark Analysis'!$C$110)^'Cash Flow'!Q$1," ")</f>
        <v xml:space="preserve"> </v>
      </c>
      <c r="R66" s="8" t="str">
        <f>IF(OR('Benchmark Analysis'!$H62=R$1,'Benchmark Analysis'!$H62+'Benchmark Analysis'!$C62=R$1,'Benchmark Analysis'!$C62*2+'Benchmark Analysis'!$H62=R$1,'Benchmark Analysis'!$C62*3+'Benchmark Analysis'!$H62=R$1,'Benchmark Analysis'!$C62*4+'Benchmark Analysis'!$H62=R$1,'Benchmark Analysis'!$C62*5+'Benchmark Analysis'!$H62=R$1),'Benchmark Analysis'!$L62*(1+'Benchmark Analysis'!$C$110)^'Cash Flow'!R$1," ")</f>
        <v xml:space="preserve"> </v>
      </c>
      <c r="S66" s="8" t="str">
        <f>IF(OR('Benchmark Analysis'!$H62=S$1,'Benchmark Analysis'!$H62+'Benchmark Analysis'!$C62=S$1,'Benchmark Analysis'!$C62*2+'Benchmark Analysis'!$H62=S$1,'Benchmark Analysis'!$C62*3+'Benchmark Analysis'!$H62=S$1,'Benchmark Analysis'!$C62*4+'Benchmark Analysis'!$H62=S$1,'Benchmark Analysis'!$C62*5+'Benchmark Analysis'!$H62=S$1),'Benchmark Analysis'!$L62*(1+'Benchmark Analysis'!$C$110)^'Cash Flow'!S$1," ")</f>
        <v xml:space="preserve"> </v>
      </c>
      <c r="T66" s="8" t="str">
        <f>IF(OR('Benchmark Analysis'!$H62=T$1,'Benchmark Analysis'!$H62+'Benchmark Analysis'!$C62=T$1,'Benchmark Analysis'!$C62*2+'Benchmark Analysis'!$H62=T$1,'Benchmark Analysis'!$C62*3+'Benchmark Analysis'!$H62=T$1,'Benchmark Analysis'!$C62*4+'Benchmark Analysis'!$H62=T$1,'Benchmark Analysis'!$C62*5+'Benchmark Analysis'!$H62=T$1),'Benchmark Analysis'!$L62*(1+'Benchmark Analysis'!$C$110)^'Cash Flow'!T$1," ")</f>
        <v xml:space="preserve"> </v>
      </c>
      <c r="U66" s="8" t="str">
        <f>IF(OR('Benchmark Analysis'!$H62=U$1,'Benchmark Analysis'!$H62+'Benchmark Analysis'!$C62=U$1,'Benchmark Analysis'!$C62*2+'Benchmark Analysis'!$H62=U$1,'Benchmark Analysis'!$C62*3+'Benchmark Analysis'!$H62=U$1,'Benchmark Analysis'!$C62*4+'Benchmark Analysis'!$H62=U$1,'Benchmark Analysis'!$C62*5+'Benchmark Analysis'!$H62=U$1),'Benchmark Analysis'!$L62*(1+'Benchmark Analysis'!$C$110)^'Cash Flow'!U$1," ")</f>
        <v xml:space="preserve"> </v>
      </c>
      <c r="V66" s="8" t="str">
        <f>IF(OR('Benchmark Analysis'!$H62=V$1,'Benchmark Analysis'!$H62+'Benchmark Analysis'!$C62=V$1,'Benchmark Analysis'!$C62*2+'Benchmark Analysis'!$H62=V$1,'Benchmark Analysis'!$C62*3+'Benchmark Analysis'!$H62=V$1,'Benchmark Analysis'!$C62*4+'Benchmark Analysis'!$H62=V$1,'Benchmark Analysis'!$C62*5+'Benchmark Analysis'!$H62=V$1),'Benchmark Analysis'!$L62*(1+'Benchmark Analysis'!$C$110)^'Cash Flow'!V$1," ")</f>
        <v xml:space="preserve"> </v>
      </c>
      <c r="W66" s="8" t="str">
        <f>IF(OR('Benchmark Analysis'!$H62=W$1,'Benchmark Analysis'!$H62+'Benchmark Analysis'!$C62=W$1,'Benchmark Analysis'!$C62*2+'Benchmark Analysis'!$H62=W$1,'Benchmark Analysis'!$C62*3+'Benchmark Analysis'!$H62=W$1,'Benchmark Analysis'!$C62*4+'Benchmark Analysis'!$H62=W$1,'Benchmark Analysis'!$C62*5+'Benchmark Analysis'!$H62=W$1),'Benchmark Analysis'!$L62*(1+'Benchmark Analysis'!$C$110)^'Cash Flow'!W$1," ")</f>
        <v xml:space="preserve"> </v>
      </c>
      <c r="X66" s="8" t="str">
        <f>IF(OR('Benchmark Analysis'!$H62=X$1,'Benchmark Analysis'!$H62+'Benchmark Analysis'!$C62=X$1,'Benchmark Analysis'!$C62*2+'Benchmark Analysis'!$H62=X$1,'Benchmark Analysis'!$C62*3+'Benchmark Analysis'!$H62=X$1,'Benchmark Analysis'!$C62*4+'Benchmark Analysis'!$H62=X$1,'Benchmark Analysis'!$C62*5+'Benchmark Analysis'!$H62=X$1),'Benchmark Analysis'!$L62*(1+'Benchmark Analysis'!$C$110)^'Cash Flow'!X$1," ")</f>
        <v xml:space="preserve"> </v>
      </c>
      <c r="Y66" s="8" t="str">
        <f>IF(OR('Benchmark Analysis'!$H62=Y$1,'Benchmark Analysis'!$H62+'Benchmark Analysis'!$C62=Y$1,'Benchmark Analysis'!$C62*2+'Benchmark Analysis'!$H62=Y$1,'Benchmark Analysis'!$C62*3+'Benchmark Analysis'!$H62=Y$1,'Benchmark Analysis'!$C62*4+'Benchmark Analysis'!$H62=Y$1,'Benchmark Analysis'!$C62*5+'Benchmark Analysis'!$H62=Y$1),'Benchmark Analysis'!$L62*(1+'Benchmark Analysis'!$C$110)^'Cash Flow'!Y$1," ")</f>
        <v xml:space="preserve"> </v>
      </c>
      <c r="Z66" s="8" t="str">
        <f>IF(OR('Benchmark Analysis'!$H62=Z$1,'Benchmark Analysis'!$H62+'Benchmark Analysis'!$C62=Z$1,'Benchmark Analysis'!$C62*2+'Benchmark Analysis'!$H62=Z$1,'Benchmark Analysis'!$C62*3+'Benchmark Analysis'!$H62=Z$1,'Benchmark Analysis'!$C62*4+'Benchmark Analysis'!$H62=Z$1,'Benchmark Analysis'!$C62*5+'Benchmark Analysis'!$H62=Z$1),'Benchmark Analysis'!$L62*(1+'Benchmark Analysis'!$C$110)^'Cash Flow'!Z$1," ")</f>
        <v xml:space="preserve"> </v>
      </c>
      <c r="AA66" s="8" t="str">
        <f>IF(OR('Benchmark Analysis'!$H62=AA$1,'Benchmark Analysis'!$H62+'Benchmark Analysis'!$C62=AA$1,'Benchmark Analysis'!$C62*2+'Benchmark Analysis'!$H62=AA$1,'Benchmark Analysis'!$C62*3+'Benchmark Analysis'!$H62=AA$1,'Benchmark Analysis'!$C62*4+'Benchmark Analysis'!$H62=AA$1,'Benchmark Analysis'!$C62*5+'Benchmark Analysis'!$H62=AA$1),'Benchmark Analysis'!$L62*(1+'Benchmark Analysis'!$C$110)^'Cash Flow'!AA$1," ")</f>
        <v xml:space="preserve"> </v>
      </c>
      <c r="AB66" s="8" t="str">
        <f>IF(OR('Benchmark Analysis'!$H62=AB$1,'Benchmark Analysis'!$H62+'Benchmark Analysis'!$C62=AB$1,'Benchmark Analysis'!$C62*2+'Benchmark Analysis'!$H62=AB$1,'Benchmark Analysis'!$C62*3+'Benchmark Analysis'!$H62=AB$1,'Benchmark Analysis'!$C62*4+'Benchmark Analysis'!$H62=AB$1,'Benchmark Analysis'!$C62*5+'Benchmark Analysis'!$H62=AB$1),'Benchmark Analysis'!$L62*(1+'Benchmark Analysis'!$C$110)^'Cash Flow'!AB$1," ")</f>
        <v xml:space="preserve"> </v>
      </c>
      <c r="AC66" s="8" t="str">
        <f>IF(OR('Benchmark Analysis'!$H62=AC$1,'Benchmark Analysis'!$H62+'Benchmark Analysis'!$C62=AC$1,'Benchmark Analysis'!$C62*2+'Benchmark Analysis'!$H62=AC$1,'Benchmark Analysis'!$C62*3+'Benchmark Analysis'!$H62=AC$1,'Benchmark Analysis'!$C62*4+'Benchmark Analysis'!$H62=AC$1,'Benchmark Analysis'!$C62*5+'Benchmark Analysis'!$H62=AC$1),'Benchmark Analysis'!$L62*(1+'Benchmark Analysis'!$C$110)^'Cash Flow'!AC$1," ")</f>
        <v xml:space="preserve"> </v>
      </c>
      <c r="AD66" s="8" t="str">
        <f>IF(OR('Benchmark Analysis'!$H62=AD$1,'Benchmark Analysis'!$H62+'Benchmark Analysis'!$C62=AD$1,'Benchmark Analysis'!$C62*2+'Benchmark Analysis'!$H62=AD$1,'Benchmark Analysis'!$C62*3+'Benchmark Analysis'!$H62=AD$1,'Benchmark Analysis'!$C62*4+'Benchmark Analysis'!$H62=AD$1,'Benchmark Analysis'!$C62*5+'Benchmark Analysis'!$H62=AD$1),'Benchmark Analysis'!$L62*(1+'Benchmark Analysis'!$C$110)^'Cash Flow'!AD$1," ")</f>
        <v xml:space="preserve"> </v>
      </c>
      <c r="AE66" s="8" t="str">
        <f>IF(OR('Benchmark Analysis'!$H62=AE$1,'Benchmark Analysis'!$H62+'Benchmark Analysis'!$C62=AE$1,'Benchmark Analysis'!$C62*2+'Benchmark Analysis'!$H62=AE$1,'Benchmark Analysis'!$C62*3+'Benchmark Analysis'!$H62=AE$1,'Benchmark Analysis'!$C62*4+'Benchmark Analysis'!$H62=AE$1,'Benchmark Analysis'!$C62*5+'Benchmark Analysis'!$H62=AE$1),'Benchmark Analysis'!$L62*(1+'Benchmark Analysis'!$C$110)^'Cash Flow'!AE$1," ")</f>
        <v xml:space="preserve"> </v>
      </c>
      <c r="AF66" s="8" t="str">
        <f>IF(OR('Benchmark Analysis'!$H62=AF$1,'Benchmark Analysis'!$H62+'Benchmark Analysis'!$C62=AF$1,'Benchmark Analysis'!$C62*2+'Benchmark Analysis'!$H62=AF$1,'Benchmark Analysis'!$C62*3+'Benchmark Analysis'!$H62=AF$1,'Benchmark Analysis'!$C62*4+'Benchmark Analysis'!$H62=AF$1,'Benchmark Analysis'!$C62*5+'Benchmark Analysis'!$H62=AF$1),'Benchmark Analysis'!$L62*(1+'Benchmark Analysis'!$C$110)^'Cash Flow'!AF$1," ")</f>
        <v xml:space="preserve"> </v>
      </c>
      <c r="AG66" s="8" t="str">
        <f>IF(OR('Benchmark Analysis'!$H62=AG$1,'Benchmark Analysis'!$H62+'Benchmark Analysis'!$C62=AG$1,'Benchmark Analysis'!$C62*2+'Benchmark Analysis'!$H62=AG$1,'Benchmark Analysis'!$C62*3+'Benchmark Analysis'!$H62=AG$1,'Benchmark Analysis'!$C62*4+'Benchmark Analysis'!$H62=AG$1,'Benchmark Analysis'!$C62*5+'Benchmark Analysis'!$H62=AG$1),'Benchmark Analysis'!$L62*(1+'Benchmark Analysis'!$C$110)^'Cash Flow'!AG$1," ")</f>
        <v xml:space="preserve"> </v>
      </c>
    </row>
    <row r="67" spans="1:33" x14ac:dyDescent="0.2">
      <c r="A67" s="80">
        <f>'Benchmark Analysis'!A63</f>
        <v>14</v>
      </c>
      <c r="B67" s="66" t="str">
        <f>'Benchmark Analysis'!B63</f>
        <v>Rainwater drainage system - aluminum gutters and downpipes</v>
      </c>
      <c r="C67" s="7"/>
      <c r="D67" s="8" t="str">
        <f>IF(OR('Benchmark Analysis'!$H63=D$1,'Benchmark Analysis'!$H63+'Benchmark Analysis'!$C63=D$1,'Benchmark Analysis'!$C63*2+'Benchmark Analysis'!$H63=D$1,'Benchmark Analysis'!$C63*3+'Benchmark Analysis'!$H63=D$1,'Benchmark Analysis'!$C63*4+'Benchmark Analysis'!$H63=D$1,'Benchmark Analysis'!$C63*5+'Benchmark Analysis'!$H63=D$1),'Benchmark Analysis'!$L63*(1+'Benchmark Analysis'!$C$110)^'Cash Flow'!D$1," ")</f>
        <v xml:space="preserve"> </v>
      </c>
      <c r="E67" s="8" t="str">
        <f>IF(OR('Benchmark Analysis'!$H63=E$1,'Benchmark Analysis'!$H63+'Benchmark Analysis'!$C63=E$1,'Benchmark Analysis'!$C63*2+'Benchmark Analysis'!$H63=E$1,'Benchmark Analysis'!$C63*3+'Benchmark Analysis'!$H63=E$1,'Benchmark Analysis'!$C63*4+'Benchmark Analysis'!$H63=E$1,'Benchmark Analysis'!$C63*5+'Benchmark Analysis'!$H63=E$1),'Benchmark Analysis'!$L63*(1+'Benchmark Analysis'!$C$110)^'Cash Flow'!E$1," ")</f>
        <v xml:space="preserve"> </v>
      </c>
      <c r="F67" s="8" t="str">
        <f>IF(OR('Benchmark Analysis'!$H63=F$1,'Benchmark Analysis'!$H63+'Benchmark Analysis'!$C63=F$1,'Benchmark Analysis'!$C63*2+'Benchmark Analysis'!$H63=F$1,'Benchmark Analysis'!$C63*3+'Benchmark Analysis'!$H63=F$1,'Benchmark Analysis'!$C63*4+'Benchmark Analysis'!$H63=F$1,'Benchmark Analysis'!$C63*5+'Benchmark Analysis'!$H63=F$1),'Benchmark Analysis'!$L63*(1+'Benchmark Analysis'!$C$110)^'Cash Flow'!F$1," ")</f>
        <v xml:space="preserve"> </v>
      </c>
      <c r="G67" s="8" t="str">
        <f>IF(OR('Benchmark Analysis'!$H63=G$1,'Benchmark Analysis'!$H63+'Benchmark Analysis'!$C63=G$1,'Benchmark Analysis'!$C63*2+'Benchmark Analysis'!$H63=G$1,'Benchmark Analysis'!$C63*3+'Benchmark Analysis'!$H63=G$1,'Benchmark Analysis'!$C63*4+'Benchmark Analysis'!$H63=G$1,'Benchmark Analysis'!$C63*5+'Benchmark Analysis'!$H63=G$1),'Benchmark Analysis'!$L63*(1+'Benchmark Analysis'!$C$110)^'Cash Flow'!G$1," ")</f>
        <v xml:space="preserve"> </v>
      </c>
      <c r="H67" s="8" t="str">
        <f>IF(OR('Benchmark Analysis'!$H63=H$1,'Benchmark Analysis'!$H63+'Benchmark Analysis'!$C63=H$1,'Benchmark Analysis'!$C63*2+'Benchmark Analysis'!$H63=H$1,'Benchmark Analysis'!$C63*3+'Benchmark Analysis'!$H63=H$1,'Benchmark Analysis'!$C63*4+'Benchmark Analysis'!$H63=H$1,'Benchmark Analysis'!$C63*5+'Benchmark Analysis'!$H63=H$1),'Benchmark Analysis'!$L63*(1+'Benchmark Analysis'!$C$110)^'Cash Flow'!H$1," ")</f>
        <v xml:space="preserve"> </v>
      </c>
      <c r="I67" s="8" t="str">
        <f>IF(OR('Benchmark Analysis'!$H63=I$1,'Benchmark Analysis'!$H63+'Benchmark Analysis'!$C63=I$1,'Benchmark Analysis'!$C63*2+'Benchmark Analysis'!$H63=I$1,'Benchmark Analysis'!$C63*3+'Benchmark Analysis'!$H63=I$1,'Benchmark Analysis'!$C63*4+'Benchmark Analysis'!$H63=I$1,'Benchmark Analysis'!$C63*5+'Benchmark Analysis'!$H63=I$1),'Benchmark Analysis'!$L63*(1+'Benchmark Analysis'!$C$110)^'Cash Flow'!I$1," ")</f>
        <v xml:space="preserve"> </v>
      </c>
      <c r="J67" s="8" t="str">
        <f>IF(OR('Benchmark Analysis'!$H63=J$1,'Benchmark Analysis'!$H63+'Benchmark Analysis'!$C63=J$1,'Benchmark Analysis'!$C63*2+'Benchmark Analysis'!$H63=J$1,'Benchmark Analysis'!$C63*3+'Benchmark Analysis'!$H63=J$1,'Benchmark Analysis'!$C63*4+'Benchmark Analysis'!$H63=J$1,'Benchmark Analysis'!$C63*5+'Benchmark Analysis'!$H63=J$1),'Benchmark Analysis'!$L63*(1+'Benchmark Analysis'!$C$110)^'Cash Flow'!J$1," ")</f>
        <v xml:space="preserve"> </v>
      </c>
      <c r="K67" s="8" t="str">
        <f>IF(OR('Benchmark Analysis'!$H63=K$1,'Benchmark Analysis'!$H63+'Benchmark Analysis'!$C63=K$1,'Benchmark Analysis'!$C63*2+'Benchmark Analysis'!$H63=K$1,'Benchmark Analysis'!$C63*3+'Benchmark Analysis'!$H63=K$1,'Benchmark Analysis'!$C63*4+'Benchmark Analysis'!$H63=K$1,'Benchmark Analysis'!$C63*5+'Benchmark Analysis'!$H63=K$1),'Benchmark Analysis'!$L63*(1+'Benchmark Analysis'!$C$110)^'Cash Flow'!K$1," ")</f>
        <v xml:space="preserve"> </v>
      </c>
      <c r="L67" s="8" t="str">
        <f>IF(OR('Benchmark Analysis'!$H63=L$1,'Benchmark Analysis'!$H63+'Benchmark Analysis'!$C63=L$1,'Benchmark Analysis'!$C63*2+'Benchmark Analysis'!$H63=L$1,'Benchmark Analysis'!$C63*3+'Benchmark Analysis'!$H63=L$1,'Benchmark Analysis'!$C63*4+'Benchmark Analysis'!$H63=L$1,'Benchmark Analysis'!$C63*5+'Benchmark Analysis'!$H63=L$1),'Benchmark Analysis'!$L63*(1+'Benchmark Analysis'!$C$110)^'Cash Flow'!L$1," ")</f>
        <v xml:space="preserve"> </v>
      </c>
      <c r="M67" s="8">
        <f>IF(OR('Benchmark Analysis'!$H63=M$1,'Benchmark Analysis'!$H63+'Benchmark Analysis'!$C63=M$1,'Benchmark Analysis'!$C63*2+'Benchmark Analysis'!$H63=M$1,'Benchmark Analysis'!$C63*3+'Benchmark Analysis'!$H63=M$1,'Benchmark Analysis'!$C63*4+'Benchmark Analysis'!$H63=M$1,'Benchmark Analysis'!$C63*5+'Benchmark Analysis'!$H63=M$1),'Benchmark Analysis'!$L63*(1+'Benchmark Analysis'!$C$110)^'Cash Flow'!M$1," ")</f>
        <v>12189.944199947571</v>
      </c>
      <c r="N67" s="8" t="str">
        <f>IF(OR('Benchmark Analysis'!$H63=N$1,'Benchmark Analysis'!$H63+'Benchmark Analysis'!$C63=N$1,'Benchmark Analysis'!$C63*2+'Benchmark Analysis'!$H63=N$1,'Benchmark Analysis'!$C63*3+'Benchmark Analysis'!$H63=N$1,'Benchmark Analysis'!$C63*4+'Benchmark Analysis'!$H63=N$1,'Benchmark Analysis'!$C63*5+'Benchmark Analysis'!$H63=N$1),'Benchmark Analysis'!$L63*(1+'Benchmark Analysis'!$C$110)^'Cash Flow'!N$1," ")</f>
        <v xml:space="preserve"> </v>
      </c>
      <c r="O67" s="8" t="str">
        <f>IF(OR('Benchmark Analysis'!$H63=O$1,'Benchmark Analysis'!$H63+'Benchmark Analysis'!$C63=O$1,'Benchmark Analysis'!$C63*2+'Benchmark Analysis'!$H63=O$1,'Benchmark Analysis'!$C63*3+'Benchmark Analysis'!$H63=O$1,'Benchmark Analysis'!$C63*4+'Benchmark Analysis'!$H63=O$1,'Benchmark Analysis'!$C63*5+'Benchmark Analysis'!$H63=O$1),'Benchmark Analysis'!$L63*(1+'Benchmark Analysis'!$C$110)^'Cash Flow'!O$1," ")</f>
        <v xml:space="preserve"> </v>
      </c>
      <c r="P67" s="8" t="str">
        <f>IF(OR('Benchmark Analysis'!$H63=P$1,'Benchmark Analysis'!$H63+'Benchmark Analysis'!$C63=P$1,'Benchmark Analysis'!$C63*2+'Benchmark Analysis'!$H63=P$1,'Benchmark Analysis'!$C63*3+'Benchmark Analysis'!$H63=P$1,'Benchmark Analysis'!$C63*4+'Benchmark Analysis'!$H63=P$1,'Benchmark Analysis'!$C63*5+'Benchmark Analysis'!$H63=P$1),'Benchmark Analysis'!$L63*(1+'Benchmark Analysis'!$C$110)^'Cash Flow'!P$1," ")</f>
        <v xml:space="preserve"> </v>
      </c>
      <c r="Q67" s="8" t="str">
        <f>IF(OR('Benchmark Analysis'!$H63=Q$1,'Benchmark Analysis'!$H63+'Benchmark Analysis'!$C63=Q$1,'Benchmark Analysis'!$C63*2+'Benchmark Analysis'!$H63=Q$1,'Benchmark Analysis'!$C63*3+'Benchmark Analysis'!$H63=Q$1,'Benchmark Analysis'!$C63*4+'Benchmark Analysis'!$H63=Q$1,'Benchmark Analysis'!$C63*5+'Benchmark Analysis'!$H63=Q$1),'Benchmark Analysis'!$L63*(1+'Benchmark Analysis'!$C$110)^'Cash Flow'!Q$1," ")</f>
        <v xml:space="preserve"> </v>
      </c>
      <c r="R67" s="8" t="str">
        <f>IF(OR('Benchmark Analysis'!$H63=R$1,'Benchmark Analysis'!$H63+'Benchmark Analysis'!$C63=R$1,'Benchmark Analysis'!$C63*2+'Benchmark Analysis'!$H63=R$1,'Benchmark Analysis'!$C63*3+'Benchmark Analysis'!$H63=R$1,'Benchmark Analysis'!$C63*4+'Benchmark Analysis'!$H63=R$1,'Benchmark Analysis'!$C63*5+'Benchmark Analysis'!$H63=R$1),'Benchmark Analysis'!$L63*(1+'Benchmark Analysis'!$C$110)^'Cash Flow'!R$1," ")</f>
        <v xml:space="preserve"> </v>
      </c>
      <c r="S67" s="8" t="str">
        <f>IF(OR('Benchmark Analysis'!$H63=S$1,'Benchmark Analysis'!$H63+'Benchmark Analysis'!$C63=S$1,'Benchmark Analysis'!$C63*2+'Benchmark Analysis'!$H63=S$1,'Benchmark Analysis'!$C63*3+'Benchmark Analysis'!$H63=S$1,'Benchmark Analysis'!$C63*4+'Benchmark Analysis'!$H63=S$1,'Benchmark Analysis'!$C63*5+'Benchmark Analysis'!$H63=S$1),'Benchmark Analysis'!$L63*(1+'Benchmark Analysis'!$C$110)^'Cash Flow'!S$1," ")</f>
        <v xml:space="preserve"> </v>
      </c>
      <c r="T67" s="8" t="str">
        <f>IF(OR('Benchmark Analysis'!$H63=T$1,'Benchmark Analysis'!$H63+'Benchmark Analysis'!$C63=T$1,'Benchmark Analysis'!$C63*2+'Benchmark Analysis'!$H63=T$1,'Benchmark Analysis'!$C63*3+'Benchmark Analysis'!$H63=T$1,'Benchmark Analysis'!$C63*4+'Benchmark Analysis'!$H63=T$1,'Benchmark Analysis'!$C63*5+'Benchmark Analysis'!$H63=T$1),'Benchmark Analysis'!$L63*(1+'Benchmark Analysis'!$C$110)^'Cash Flow'!T$1," ")</f>
        <v xml:space="preserve"> </v>
      </c>
      <c r="U67" s="8" t="str">
        <f>IF(OR('Benchmark Analysis'!$H63=U$1,'Benchmark Analysis'!$H63+'Benchmark Analysis'!$C63=U$1,'Benchmark Analysis'!$C63*2+'Benchmark Analysis'!$H63=U$1,'Benchmark Analysis'!$C63*3+'Benchmark Analysis'!$H63=U$1,'Benchmark Analysis'!$C63*4+'Benchmark Analysis'!$H63=U$1,'Benchmark Analysis'!$C63*5+'Benchmark Analysis'!$H63=U$1),'Benchmark Analysis'!$L63*(1+'Benchmark Analysis'!$C$110)^'Cash Flow'!U$1," ")</f>
        <v xml:space="preserve"> </v>
      </c>
      <c r="V67" s="8" t="str">
        <f>IF(OR('Benchmark Analysis'!$H63=V$1,'Benchmark Analysis'!$H63+'Benchmark Analysis'!$C63=V$1,'Benchmark Analysis'!$C63*2+'Benchmark Analysis'!$H63=V$1,'Benchmark Analysis'!$C63*3+'Benchmark Analysis'!$H63=V$1,'Benchmark Analysis'!$C63*4+'Benchmark Analysis'!$H63=V$1,'Benchmark Analysis'!$C63*5+'Benchmark Analysis'!$H63=V$1),'Benchmark Analysis'!$L63*(1+'Benchmark Analysis'!$C$110)^'Cash Flow'!V$1," ")</f>
        <v xml:space="preserve"> </v>
      </c>
      <c r="W67" s="8" t="str">
        <f>IF(OR('Benchmark Analysis'!$H63=W$1,'Benchmark Analysis'!$H63+'Benchmark Analysis'!$C63=W$1,'Benchmark Analysis'!$C63*2+'Benchmark Analysis'!$H63=W$1,'Benchmark Analysis'!$C63*3+'Benchmark Analysis'!$H63=W$1,'Benchmark Analysis'!$C63*4+'Benchmark Analysis'!$H63=W$1,'Benchmark Analysis'!$C63*5+'Benchmark Analysis'!$H63=W$1),'Benchmark Analysis'!$L63*(1+'Benchmark Analysis'!$C$110)^'Cash Flow'!W$1," ")</f>
        <v xml:space="preserve"> </v>
      </c>
      <c r="X67" s="8" t="str">
        <f>IF(OR('Benchmark Analysis'!$H63=X$1,'Benchmark Analysis'!$H63+'Benchmark Analysis'!$C63=X$1,'Benchmark Analysis'!$C63*2+'Benchmark Analysis'!$H63=X$1,'Benchmark Analysis'!$C63*3+'Benchmark Analysis'!$H63=X$1,'Benchmark Analysis'!$C63*4+'Benchmark Analysis'!$H63=X$1,'Benchmark Analysis'!$C63*5+'Benchmark Analysis'!$H63=X$1),'Benchmark Analysis'!$L63*(1+'Benchmark Analysis'!$C$110)^'Cash Flow'!X$1," ")</f>
        <v xml:space="preserve"> </v>
      </c>
      <c r="Y67" s="8" t="str">
        <f>IF(OR('Benchmark Analysis'!$H63=Y$1,'Benchmark Analysis'!$H63+'Benchmark Analysis'!$C63=Y$1,'Benchmark Analysis'!$C63*2+'Benchmark Analysis'!$H63=Y$1,'Benchmark Analysis'!$C63*3+'Benchmark Analysis'!$H63=Y$1,'Benchmark Analysis'!$C63*4+'Benchmark Analysis'!$H63=Y$1,'Benchmark Analysis'!$C63*5+'Benchmark Analysis'!$H63=Y$1),'Benchmark Analysis'!$L63*(1+'Benchmark Analysis'!$C$110)^'Cash Flow'!Y$1," ")</f>
        <v xml:space="preserve"> </v>
      </c>
      <c r="Z67" s="8" t="str">
        <f>IF(OR('Benchmark Analysis'!$H63=Z$1,'Benchmark Analysis'!$H63+'Benchmark Analysis'!$C63=Z$1,'Benchmark Analysis'!$C63*2+'Benchmark Analysis'!$H63=Z$1,'Benchmark Analysis'!$C63*3+'Benchmark Analysis'!$H63=Z$1,'Benchmark Analysis'!$C63*4+'Benchmark Analysis'!$H63=Z$1,'Benchmark Analysis'!$C63*5+'Benchmark Analysis'!$H63=Z$1),'Benchmark Analysis'!$L63*(1+'Benchmark Analysis'!$C$110)^'Cash Flow'!Z$1," ")</f>
        <v xml:space="preserve"> </v>
      </c>
      <c r="AA67" s="8" t="str">
        <f>IF(OR('Benchmark Analysis'!$H63=AA$1,'Benchmark Analysis'!$H63+'Benchmark Analysis'!$C63=AA$1,'Benchmark Analysis'!$C63*2+'Benchmark Analysis'!$H63=AA$1,'Benchmark Analysis'!$C63*3+'Benchmark Analysis'!$H63=AA$1,'Benchmark Analysis'!$C63*4+'Benchmark Analysis'!$H63=AA$1,'Benchmark Analysis'!$C63*5+'Benchmark Analysis'!$H63=AA$1),'Benchmark Analysis'!$L63*(1+'Benchmark Analysis'!$C$110)^'Cash Flow'!AA$1," ")</f>
        <v xml:space="preserve"> </v>
      </c>
      <c r="AB67" s="8" t="str">
        <f>IF(OR('Benchmark Analysis'!$H63=AB$1,'Benchmark Analysis'!$H63+'Benchmark Analysis'!$C63=AB$1,'Benchmark Analysis'!$C63*2+'Benchmark Analysis'!$H63=AB$1,'Benchmark Analysis'!$C63*3+'Benchmark Analysis'!$H63=AB$1,'Benchmark Analysis'!$C63*4+'Benchmark Analysis'!$H63=AB$1,'Benchmark Analysis'!$C63*5+'Benchmark Analysis'!$H63=AB$1),'Benchmark Analysis'!$L63*(1+'Benchmark Analysis'!$C$110)^'Cash Flow'!AB$1," ")</f>
        <v xml:space="preserve"> </v>
      </c>
      <c r="AC67" s="8" t="str">
        <f>IF(OR('Benchmark Analysis'!$H63=AC$1,'Benchmark Analysis'!$H63+'Benchmark Analysis'!$C63=AC$1,'Benchmark Analysis'!$C63*2+'Benchmark Analysis'!$H63=AC$1,'Benchmark Analysis'!$C63*3+'Benchmark Analysis'!$H63=AC$1,'Benchmark Analysis'!$C63*4+'Benchmark Analysis'!$H63=AC$1,'Benchmark Analysis'!$C63*5+'Benchmark Analysis'!$H63=AC$1),'Benchmark Analysis'!$L63*(1+'Benchmark Analysis'!$C$110)^'Cash Flow'!AC$1," ")</f>
        <v xml:space="preserve"> </v>
      </c>
      <c r="AD67" s="8" t="str">
        <f>IF(OR('Benchmark Analysis'!$H63=AD$1,'Benchmark Analysis'!$H63+'Benchmark Analysis'!$C63=AD$1,'Benchmark Analysis'!$C63*2+'Benchmark Analysis'!$H63=AD$1,'Benchmark Analysis'!$C63*3+'Benchmark Analysis'!$H63=AD$1,'Benchmark Analysis'!$C63*4+'Benchmark Analysis'!$H63=AD$1,'Benchmark Analysis'!$C63*5+'Benchmark Analysis'!$H63=AD$1),'Benchmark Analysis'!$L63*(1+'Benchmark Analysis'!$C$110)^'Cash Flow'!AD$1," ")</f>
        <v xml:space="preserve"> </v>
      </c>
      <c r="AE67" s="8" t="str">
        <f>IF(OR('Benchmark Analysis'!$H63=AE$1,'Benchmark Analysis'!$H63+'Benchmark Analysis'!$C63=AE$1,'Benchmark Analysis'!$C63*2+'Benchmark Analysis'!$H63=AE$1,'Benchmark Analysis'!$C63*3+'Benchmark Analysis'!$H63=AE$1,'Benchmark Analysis'!$C63*4+'Benchmark Analysis'!$H63=AE$1,'Benchmark Analysis'!$C63*5+'Benchmark Analysis'!$H63=AE$1),'Benchmark Analysis'!$L63*(1+'Benchmark Analysis'!$C$110)^'Cash Flow'!AE$1," ")</f>
        <v xml:space="preserve"> </v>
      </c>
      <c r="AF67" s="8" t="str">
        <f>IF(OR('Benchmark Analysis'!$H63=AF$1,'Benchmark Analysis'!$H63+'Benchmark Analysis'!$C63=AF$1,'Benchmark Analysis'!$C63*2+'Benchmark Analysis'!$H63=AF$1,'Benchmark Analysis'!$C63*3+'Benchmark Analysis'!$H63=AF$1,'Benchmark Analysis'!$C63*4+'Benchmark Analysis'!$H63=AF$1,'Benchmark Analysis'!$C63*5+'Benchmark Analysis'!$H63=AF$1),'Benchmark Analysis'!$L63*(1+'Benchmark Analysis'!$C$110)^'Cash Flow'!AF$1," ")</f>
        <v xml:space="preserve"> </v>
      </c>
      <c r="AG67" s="8" t="str">
        <f>IF(OR('Benchmark Analysis'!$H63=AG$1,'Benchmark Analysis'!$H63+'Benchmark Analysis'!$C63=AG$1,'Benchmark Analysis'!$C63*2+'Benchmark Analysis'!$H63=AG$1,'Benchmark Analysis'!$C63*3+'Benchmark Analysis'!$H63=AG$1,'Benchmark Analysis'!$C63*4+'Benchmark Analysis'!$H63=AG$1,'Benchmark Analysis'!$C63*5+'Benchmark Analysis'!$H63=AG$1),'Benchmark Analysis'!$L63*(1+'Benchmark Analysis'!$C$110)^'Cash Flow'!AG$1," ")</f>
        <v xml:space="preserve"> </v>
      </c>
    </row>
    <row r="68" spans="1:33" ht="22.5" x14ac:dyDescent="0.2">
      <c r="A68" s="80" t="str">
        <f>'Benchmark Analysis'!A64</f>
        <v>15A</v>
      </c>
      <c r="B68" s="66" t="str">
        <f>'Benchmark Analysis'!B64</f>
        <v>Domestic water heater - Rinnai on demand gas fired domestic hot water heater, model R75 RLSe</v>
      </c>
      <c r="C68" s="7"/>
      <c r="D68" s="8" t="str">
        <f>IF(OR('Benchmark Analysis'!$H64=D$1,'Benchmark Analysis'!$H64+'Benchmark Analysis'!$C64=D$1,'Benchmark Analysis'!$C64*2+'Benchmark Analysis'!$H64=D$1,'Benchmark Analysis'!$C64*3+'Benchmark Analysis'!$H64=D$1,'Benchmark Analysis'!$C64*4+'Benchmark Analysis'!$H64=D$1,'Benchmark Analysis'!$C64*5+'Benchmark Analysis'!$H64=D$1),'Benchmark Analysis'!$L64*(1+'Benchmark Analysis'!$C$110)^'Cash Flow'!D$1," ")</f>
        <v xml:space="preserve"> </v>
      </c>
      <c r="E68" s="8" t="str">
        <f>IF(OR('Benchmark Analysis'!$H64=E$1,'Benchmark Analysis'!$H64+'Benchmark Analysis'!$C64=E$1,'Benchmark Analysis'!$C64*2+'Benchmark Analysis'!$H64=E$1,'Benchmark Analysis'!$C64*3+'Benchmark Analysis'!$H64=E$1,'Benchmark Analysis'!$C64*4+'Benchmark Analysis'!$H64=E$1,'Benchmark Analysis'!$C64*5+'Benchmark Analysis'!$H64=E$1),'Benchmark Analysis'!$L64*(1+'Benchmark Analysis'!$C$110)^'Cash Flow'!E$1," ")</f>
        <v xml:space="preserve"> </v>
      </c>
      <c r="F68" s="8" t="str">
        <f>IF(OR('Benchmark Analysis'!$H64=F$1,'Benchmark Analysis'!$H64+'Benchmark Analysis'!$C64=F$1,'Benchmark Analysis'!$C64*2+'Benchmark Analysis'!$H64=F$1,'Benchmark Analysis'!$C64*3+'Benchmark Analysis'!$H64=F$1,'Benchmark Analysis'!$C64*4+'Benchmark Analysis'!$H64=F$1,'Benchmark Analysis'!$C64*5+'Benchmark Analysis'!$H64=F$1),'Benchmark Analysis'!$L64*(1+'Benchmark Analysis'!$C$110)^'Cash Flow'!F$1," ")</f>
        <v xml:space="preserve"> </v>
      </c>
      <c r="G68" s="8" t="str">
        <f>IF(OR('Benchmark Analysis'!$H64=G$1,'Benchmark Analysis'!$H64+'Benchmark Analysis'!$C64=G$1,'Benchmark Analysis'!$C64*2+'Benchmark Analysis'!$H64=G$1,'Benchmark Analysis'!$C64*3+'Benchmark Analysis'!$H64=G$1,'Benchmark Analysis'!$C64*4+'Benchmark Analysis'!$H64=G$1,'Benchmark Analysis'!$C64*5+'Benchmark Analysis'!$H64=G$1),'Benchmark Analysis'!$L64*(1+'Benchmark Analysis'!$C$110)^'Cash Flow'!G$1," ")</f>
        <v xml:space="preserve"> </v>
      </c>
      <c r="H68" s="8" t="str">
        <f>IF(OR('Benchmark Analysis'!$H64=H$1,'Benchmark Analysis'!$H64+'Benchmark Analysis'!$C64=H$1,'Benchmark Analysis'!$C64*2+'Benchmark Analysis'!$H64=H$1,'Benchmark Analysis'!$C64*3+'Benchmark Analysis'!$H64=H$1,'Benchmark Analysis'!$C64*4+'Benchmark Analysis'!$H64=H$1,'Benchmark Analysis'!$C64*5+'Benchmark Analysis'!$H64=H$1),'Benchmark Analysis'!$L64*(1+'Benchmark Analysis'!$C$110)^'Cash Flow'!H$1," ")</f>
        <v xml:space="preserve"> </v>
      </c>
      <c r="I68" s="8" t="str">
        <f>IF(OR('Benchmark Analysis'!$H64=I$1,'Benchmark Analysis'!$H64+'Benchmark Analysis'!$C64=I$1,'Benchmark Analysis'!$C64*2+'Benchmark Analysis'!$H64=I$1,'Benchmark Analysis'!$C64*3+'Benchmark Analysis'!$H64=I$1,'Benchmark Analysis'!$C64*4+'Benchmark Analysis'!$H64=I$1,'Benchmark Analysis'!$C64*5+'Benchmark Analysis'!$H64=I$1),'Benchmark Analysis'!$L64*(1+'Benchmark Analysis'!$C$110)^'Cash Flow'!I$1," ")</f>
        <v xml:space="preserve"> </v>
      </c>
      <c r="J68" s="8" t="str">
        <f>IF(OR('Benchmark Analysis'!$H64=J$1,'Benchmark Analysis'!$H64+'Benchmark Analysis'!$C64=J$1,'Benchmark Analysis'!$C64*2+'Benchmark Analysis'!$H64=J$1,'Benchmark Analysis'!$C64*3+'Benchmark Analysis'!$H64=J$1,'Benchmark Analysis'!$C64*4+'Benchmark Analysis'!$H64=J$1,'Benchmark Analysis'!$C64*5+'Benchmark Analysis'!$H64=J$1),'Benchmark Analysis'!$L64*(1+'Benchmark Analysis'!$C$110)^'Cash Flow'!J$1," ")</f>
        <v xml:space="preserve"> </v>
      </c>
      <c r="K68" s="8" t="str">
        <f>IF(OR('Benchmark Analysis'!$H64=K$1,'Benchmark Analysis'!$H64+'Benchmark Analysis'!$C64=K$1,'Benchmark Analysis'!$C64*2+'Benchmark Analysis'!$H64=K$1,'Benchmark Analysis'!$C64*3+'Benchmark Analysis'!$H64=K$1,'Benchmark Analysis'!$C64*4+'Benchmark Analysis'!$H64=K$1,'Benchmark Analysis'!$C64*5+'Benchmark Analysis'!$H64=K$1),'Benchmark Analysis'!$L64*(1+'Benchmark Analysis'!$C$110)^'Cash Flow'!K$1," ")</f>
        <v xml:space="preserve"> </v>
      </c>
      <c r="L68" s="8" t="str">
        <f>IF(OR('Benchmark Analysis'!$H64=L$1,'Benchmark Analysis'!$H64+'Benchmark Analysis'!$C64=L$1,'Benchmark Analysis'!$C64*2+'Benchmark Analysis'!$H64=L$1,'Benchmark Analysis'!$C64*3+'Benchmark Analysis'!$H64=L$1,'Benchmark Analysis'!$C64*4+'Benchmark Analysis'!$H64=L$1,'Benchmark Analysis'!$C64*5+'Benchmark Analysis'!$H64=L$1),'Benchmark Analysis'!$L64*(1+'Benchmark Analysis'!$C$110)^'Cash Flow'!L$1," ")</f>
        <v xml:space="preserve"> </v>
      </c>
      <c r="M68" s="8" t="str">
        <f>IF(OR('Benchmark Analysis'!$H64=M$1,'Benchmark Analysis'!$H64+'Benchmark Analysis'!$C64=M$1,'Benchmark Analysis'!$C64*2+'Benchmark Analysis'!$H64=M$1,'Benchmark Analysis'!$C64*3+'Benchmark Analysis'!$H64=M$1,'Benchmark Analysis'!$C64*4+'Benchmark Analysis'!$H64=M$1,'Benchmark Analysis'!$C64*5+'Benchmark Analysis'!$H64=M$1),'Benchmark Analysis'!$L64*(1+'Benchmark Analysis'!$C$110)^'Cash Flow'!M$1," ")</f>
        <v xml:space="preserve"> </v>
      </c>
      <c r="N68" s="8">
        <f>IF(OR('Benchmark Analysis'!$H64=N$1,'Benchmark Analysis'!$H64+'Benchmark Analysis'!$C64=N$1,'Benchmark Analysis'!$C64*2+'Benchmark Analysis'!$H64=N$1,'Benchmark Analysis'!$C64*3+'Benchmark Analysis'!$H64=N$1,'Benchmark Analysis'!$C64*4+'Benchmark Analysis'!$H64=N$1,'Benchmark Analysis'!$C64*5+'Benchmark Analysis'!$H64=N$1),'Benchmark Analysis'!$L64*(1+'Benchmark Analysis'!$C$110)^'Cash Flow'!N$1," ")</f>
        <v>5595.1843877759338</v>
      </c>
      <c r="O68" s="8" t="str">
        <f>IF(OR('Benchmark Analysis'!$H64=O$1,'Benchmark Analysis'!$H64+'Benchmark Analysis'!$C64=O$1,'Benchmark Analysis'!$C64*2+'Benchmark Analysis'!$H64=O$1,'Benchmark Analysis'!$C64*3+'Benchmark Analysis'!$H64=O$1,'Benchmark Analysis'!$C64*4+'Benchmark Analysis'!$H64=O$1,'Benchmark Analysis'!$C64*5+'Benchmark Analysis'!$H64=O$1),'Benchmark Analysis'!$L64*(1+'Benchmark Analysis'!$C$110)^'Cash Flow'!O$1," ")</f>
        <v xml:space="preserve"> </v>
      </c>
      <c r="P68" s="8" t="str">
        <f>IF(OR('Benchmark Analysis'!$H64=P$1,'Benchmark Analysis'!$H64+'Benchmark Analysis'!$C64=P$1,'Benchmark Analysis'!$C64*2+'Benchmark Analysis'!$H64=P$1,'Benchmark Analysis'!$C64*3+'Benchmark Analysis'!$H64=P$1,'Benchmark Analysis'!$C64*4+'Benchmark Analysis'!$H64=P$1,'Benchmark Analysis'!$C64*5+'Benchmark Analysis'!$H64=P$1),'Benchmark Analysis'!$L64*(1+'Benchmark Analysis'!$C$110)^'Cash Flow'!P$1," ")</f>
        <v xml:space="preserve"> </v>
      </c>
      <c r="Q68" s="8" t="str">
        <f>IF(OR('Benchmark Analysis'!$H64=Q$1,'Benchmark Analysis'!$H64+'Benchmark Analysis'!$C64=Q$1,'Benchmark Analysis'!$C64*2+'Benchmark Analysis'!$H64=Q$1,'Benchmark Analysis'!$C64*3+'Benchmark Analysis'!$H64=Q$1,'Benchmark Analysis'!$C64*4+'Benchmark Analysis'!$H64=Q$1,'Benchmark Analysis'!$C64*5+'Benchmark Analysis'!$H64=Q$1),'Benchmark Analysis'!$L64*(1+'Benchmark Analysis'!$C$110)^'Cash Flow'!Q$1," ")</f>
        <v xml:space="preserve"> </v>
      </c>
      <c r="R68" s="8" t="str">
        <f>IF(OR('Benchmark Analysis'!$H64=R$1,'Benchmark Analysis'!$H64+'Benchmark Analysis'!$C64=R$1,'Benchmark Analysis'!$C64*2+'Benchmark Analysis'!$H64=R$1,'Benchmark Analysis'!$C64*3+'Benchmark Analysis'!$H64=R$1,'Benchmark Analysis'!$C64*4+'Benchmark Analysis'!$H64=R$1,'Benchmark Analysis'!$C64*5+'Benchmark Analysis'!$H64=R$1),'Benchmark Analysis'!$L64*(1+'Benchmark Analysis'!$C$110)^'Cash Flow'!R$1," ")</f>
        <v xml:space="preserve"> </v>
      </c>
      <c r="S68" s="8" t="str">
        <f>IF(OR('Benchmark Analysis'!$H64=S$1,'Benchmark Analysis'!$H64+'Benchmark Analysis'!$C64=S$1,'Benchmark Analysis'!$C64*2+'Benchmark Analysis'!$H64=S$1,'Benchmark Analysis'!$C64*3+'Benchmark Analysis'!$H64=S$1,'Benchmark Analysis'!$C64*4+'Benchmark Analysis'!$H64=S$1,'Benchmark Analysis'!$C64*5+'Benchmark Analysis'!$H64=S$1),'Benchmark Analysis'!$L64*(1+'Benchmark Analysis'!$C$110)^'Cash Flow'!S$1," ")</f>
        <v xml:space="preserve"> </v>
      </c>
      <c r="T68" s="8" t="str">
        <f>IF(OR('Benchmark Analysis'!$H64=T$1,'Benchmark Analysis'!$H64+'Benchmark Analysis'!$C64=T$1,'Benchmark Analysis'!$C64*2+'Benchmark Analysis'!$H64=T$1,'Benchmark Analysis'!$C64*3+'Benchmark Analysis'!$H64=T$1,'Benchmark Analysis'!$C64*4+'Benchmark Analysis'!$H64=T$1,'Benchmark Analysis'!$C64*5+'Benchmark Analysis'!$H64=T$1),'Benchmark Analysis'!$L64*(1+'Benchmark Analysis'!$C$110)^'Cash Flow'!T$1," ")</f>
        <v xml:space="preserve"> </v>
      </c>
      <c r="U68" s="8" t="str">
        <f>IF(OR('Benchmark Analysis'!$H64=U$1,'Benchmark Analysis'!$H64+'Benchmark Analysis'!$C64=U$1,'Benchmark Analysis'!$C64*2+'Benchmark Analysis'!$H64=U$1,'Benchmark Analysis'!$C64*3+'Benchmark Analysis'!$H64=U$1,'Benchmark Analysis'!$C64*4+'Benchmark Analysis'!$H64=U$1,'Benchmark Analysis'!$C64*5+'Benchmark Analysis'!$H64=U$1),'Benchmark Analysis'!$L64*(1+'Benchmark Analysis'!$C$110)^'Cash Flow'!U$1," ")</f>
        <v xml:space="preserve"> </v>
      </c>
      <c r="V68" s="8" t="str">
        <f>IF(OR('Benchmark Analysis'!$H64=V$1,'Benchmark Analysis'!$H64+'Benchmark Analysis'!$C64=V$1,'Benchmark Analysis'!$C64*2+'Benchmark Analysis'!$H64=V$1,'Benchmark Analysis'!$C64*3+'Benchmark Analysis'!$H64=V$1,'Benchmark Analysis'!$C64*4+'Benchmark Analysis'!$H64=V$1,'Benchmark Analysis'!$C64*5+'Benchmark Analysis'!$H64=V$1),'Benchmark Analysis'!$L64*(1+'Benchmark Analysis'!$C$110)^'Cash Flow'!V$1," ")</f>
        <v xml:space="preserve"> </v>
      </c>
      <c r="W68" s="8" t="str">
        <f>IF(OR('Benchmark Analysis'!$H64=W$1,'Benchmark Analysis'!$H64+'Benchmark Analysis'!$C64=W$1,'Benchmark Analysis'!$C64*2+'Benchmark Analysis'!$H64=W$1,'Benchmark Analysis'!$C64*3+'Benchmark Analysis'!$H64=W$1,'Benchmark Analysis'!$C64*4+'Benchmark Analysis'!$H64=W$1,'Benchmark Analysis'!$C64*5+'Benchmark Analysis'!$H64=W$1),'Benchmark Analysis'!$L64*(1+'Benchmark Analysis'!$C$110)^'Cash Flow'!W$1," ")</f>
        <v xml:space="preserve"> </v>
      </c>
      <c r="X68" s="8" t="str">
        <f>IF(OR('Benchmark Analysis'!$H64=X$1,'Benchmark Analysis'!$H64+'Benchmark Analysis'!$C64=X$1,'Benchmark Analysis'!$C64*2+'Benchmark Analysis'!$H64=X$1,'Benchmark Analysis'!$C64*3+'Benchmark Analysis'!$H64=X$1,'Benchmark Analysis'!$C64*4+'Benchmark Analysis'!$H64=X$1,'Benchmark Analysis'!$C64*5+'Benchmark Analysis'!$H64=X$1),'Benchmark Analysis'!$L64*(1+'Benchmark Analysis'!$C$110)^'Cash Flow'!X$1," ")</f>
        <v xml:space="preserve"> </v>
      </c>
      <c r="Y68" s="8" t="str">
        <f>IF(OR('Benchmark Analysis'!$H64=Y$1,'Benchmark Analysis'!$H64+'Benchmark Analysis'!$C64=Y$1,'Benchmark Analysis'!$C64*2+'Benchmark Analysis'!$H64=Y$1,'Benchmark Analysis'!$C64*3+'Benchmark Analysis'!$H64=Y$1,'Benchmark Analysis'!$C64*4+'Benchmark Analysis'!$H64=Y$1,'Benchmark Analysis'!$C64*5+'Benchmark Analysis'!$H64=Y$1),'Benchmark Analysis'!$L64*(1+'Benchmark Analysis'!$C$110)^'Cash Flow'!Y$1," ")</f>
        <v xml:space="preserve"> </v>
      </c>
      <c r="Z68" s="8" t="str">
        <f>IF(OR('Benchmark Analysis'!$H64=Z$1,'Benchmark Analysis'!$H64+'Benchmark Analysis'!$C64=Z$1,'Benchmark Analysis'!$C64*2+'Benchmark Analysis'!$H64=Z$1,'Benchmark Analysis'!$C64*3+'Benchmark Analysis'!$H64=Z$1,'Benchmark Analysis'!$C64*4+'Benchmark Analysis'!$H64=Z$1,'Benchmark Analysis'!$C64*5+'Benchmark Analysis'!$H64=Z$1),'Benchmark Analysis'!$L64*(1+'Benchmark Analysis'!$C$110)^'Cash Flow'!Z$1," ")</f>
        <v xml:space="preserve"> </v>
      </c>
      <c r="AA68" s="8" t="str">
        <f>IF(OR('Benchmark Analysis'!$H64=AA$1,'Benchmark Analysis'!$H64+'Benchmark Analysis'!$C64=AA$1,'Benchmark Analysis'!$C64*2+'Benchmark Analysis'!$H64=AA$1,'Benchmark Analysis'!$C64*3+'Benchmark Analysis'!$H64=AA$1,'Benchmark Analysis'!$C64*4+'Benchmark Analysis'!$H64=AA$1,'Benchmark Analysis'!$C64*5+'Benchmark Analysis'!$H64=AA$1),'Benchmark Analysis'!$L64*(1+'Benchmark Analysis'!$C$110)^'Cash Flow'!AA$1," ")</f>
        <v xml:space="preserve"> </v>
      </c>
      <c r="AB68" s="8" t="str">
        <f>IF(OR('Benchmark Analysis'!$H64=AB$1,'Benchmark Analysis'!$H64+'Benchmark Analysis'!$C64=AB$1,'Benchmark Analysis'!$C64*2+'Benchmark Analysis'!$H64=AB$1,'Benchmark Analysis'!$C64*3+'Benchmark Analysis'!$H64=AB$1,'Benchmark Analysis'!$C64*4+'Benchmark Analysis'!$H64=AB$1,'Benchmark Analysis'!$C64*5+'Benchmark Analysis'!$H64=AB$1),'Benchmark Analysis'!$L64*(1+'Benchmark Analysis'!$C$110)^'Cash Flow'!AB$1," ")</f>
        <v xml:space="preserve"> </v>
      </c>
      <c r="AC68" s="8">
        <f>IF(OR('Benchmark Analysis'!$H64=AC$1,'Benchmark Analysis'!$H64+'Benchmark Analysis'!$C64=AC$1,'Benchmark Analysis'!$C64*2+'Benchmark Analysis'!$H64=AC$1,'Benchmark Analysis'!$C64*3+'Benchmark Analysis'!$H64=AC$1,'Benchmark Analysis'!$C64*4+'Benchmark Analysis'!$H64=AC$1,'Benchmark Analysis'!$C64*5+'Benchmark Analysis'!$H64=AC$1),'Benchmark Analysis'!$L64*(1+'Benchmark Analysis'!$C$110)^'Cash Flow'!AC$1," ")</f>
        <v>7530.3815145931094</v>
      </c>
      <c r="AD68" s="8" t="str">
        <f>IF(OR('Benchmark Analysis'!$H64=AD$1,'Benchmark Analysis'!$H64+'Benchmark Analysis'!$C64=AD$1,'Benchmark Analysis'!$C64*2+'Benchmark Analysis'!$H64=AD$1,'Benchmark Analysis'!$C64*3+'Benchmark Analysis'!$H64=AD$1,'Benchmark Analysis'!$C64*4+'Benchmark Analysis'!$H64=AD$1,'Benchmark Analysis'!$C64*5+'Benchmark Analysis'!$H64=AD$1),'Benchmark Analysis'!$L64*(1+'Benchmark Analysis'!$C$110)^'Cash Flow'!AD$1," ")</f>
        <v xml:space="preserve"> </v>
      </c>
      <c r="AE68" s="8" t="str">
        <f>IF(OR('Benchmark Analysis'!$H64=AE$1,'Benchmark Analysis'!$H64+'Benchmark Analysis'!$C64=AE$1,'Benchmark Analysis'!$C64*2+'Benchmark Analysis'!$H64=AE$1,'Benchmark Analysis'!$C64*3+'Benchmark Analysis'!$H64=AE$1,'Benchmark Analysis'!$C64*4+'Benchmark Analysis'!$H64=AE$1,'Benchmark Analysis'!$C64*5+'Benchmark Analysis'!$H64=AE$1),'Benchmark Analysis'!$L64*(1+'Benchmark Analysis'!$C$110)^'Cash Flow'!AE$1," ")</f>
        <v xml:space="preserve"> </v>
      </c>
      <c r="AF68" s="8" t="str">
        <f>IF(OR('Benchmark Analysis'!$H64=AF$1,'Benchmark Analysis'!$H64+'Benchmark Analysis'!$C64=AF$1,'Benchmark Analysis'!$C64*2+'Benchmark Analysis'!$H64=AF$1,'Benchmark Analysis'!$C64*3+'Benchmark Analysis'!$H64=AF$1,'Benchmark Analysis'!$C64*4+'Benchmark Analysis'!$H64=AF$1,'Benchmark Analysis'!$C64*5+'Benchmark Analysis'!$H64=AF$1),'Benchmark Analysis'!$L64*(1+'Benchmark Analysis'!$C$110)^'Cash Flow'!AF$1," ")</f>
        <v xml:space="preserve"> </v>
      </c>
      <c r="AG68" s="8" t="str">
        <f>IF(OR('Benchmark Analysis'!$H64=AG$1,'Benchmark Analysis'!$H64+'Benchmark Analysis'!$C64=AG$1,'Benchmark Analysis'!$C64*2+'Benchmark Analysis'!$H64=AG$1,'Benchmark Analysis'!$C64*3+'Benchmark Analysis'!$H64=AG$1,'Benchmark Analysis'!$C64*4+'Benchmark Analysis'!$H64=AG$1,'Benchmark Analysis'!$C64*5+'Benchmark Analysis'!$H64=AG$1),'Benchmark Analysis'!$L64*(1+'Benchmark Analysis'!$C$110)^'Cash Flow'!AG$1," ")</f>
        <v xml:space="preserve"> </v>
      </c>
    </row>
    <row r="69" spans="1:33" ht="22.5" x14ac:dyDescent="0.2">
      <c r="A69" s="80" t="str">
        <f>'Benchmark Analysis'!A65</f>
        <v>15B</v>
      </c>
      <c r="B69" s="66" t="str">
        <f>'Benchmark Analysis'!B65</f>
        <v>Domestic water heater - General Electric electrical powered domestic hot water heater - for washrooms and caretakers suite</v>
      </c>
      <c r="C69" s="7"/>
      <c r="D69" s="8">
        <f>IF(OR('Benchmark Analysis'!$H65=D$1,'Benchmark Analysis'!$H65+'Benchmark Analysis'!$C65=D$1,'Benchmark Analysis'!$C65*2+'Benchmark Analysis'!$H65=D$1,'Benchmark Analysis'!$C65*3+'Benchmark Analysis'!$H65=D$1,'Benchmark Analysis'!$C65*4+'Benchmark Analysis'!$H65=D$1,'Benchmark Analysis'!$C65*5+'Benchmark Analysis'!$H65=D$1),'Benchmark Analysis'!$L65*(1+'Benchmark Analysis'!$C$110)^'Cash Flow'!D$1," ")</f>
        <v>918</v>
      </c>
      <c r="E69" s="8" t="str">
        <f>IF(OR('Benchmark Analysis'!$H65=E$1,'Benchmark Analysis'!$H65+'Benchmark Analysis'!$C65=E$1,'Benchmark Analysis'!$C65*2+'Benchmark Analysis'!$H65=E$1,'Benchmark Analysis'!$C65*3+'Benchmark Analysis'!$H65=E$1,'Benchmark Analysis'!$C65*4+'Benchmark Analysis'!$H65=E$1,'Benchmark Analysis'!$C65*5+'Benchmark Analysis'!$H65=E$1),'Benchmark Analysis'!$L65*(1+'Benchmark Analysis'!$C$110)^'Cash Flow'!E$1," ")</f>
        <v xml:space="preserve"> </v>
      </c>
      <c r="F69" s="8" t="str">
        <f>IF(OR('Benchmark Analysis'!$H65=F$1,'Benchmark Analysis'!$H65+'Benchmark Analysis'!$C65=F$1,'Benchmark Analysis'!$C65*2+'Benchmark Analysis'!$H65=F$1,'Benchmark Analysis'!$C65*3+'Benchmark Analysis'!$H65=F$1,'Benchmark Analysis'!$C65*4+'Benchmark Analysis'!$H65=F$1,'Benchmark Analysis'!$C65*5+'Benchmark Analysis'!$H65=F$1),'Benchmark Analysis'!$L65*(1+'Benchmark Analysis'!$C$110)^'Cash Flow'!F$1," ")</f>
        <v xml:space="preserve"> </v>
      </c>
      <c r="G69" s="8" t="str">
        <f>IF(OR('Benchmark Analysis'!$H65=G$1,'Benchmark Analysis'!$H65+'Benchmark Analysis'!$C65=G$1,'Benchmark Analysis'!$C65*2+'Benchmark Analysis'!$H65=G$1,'Benchmark Analysis'!$C65*3+'Benchmark Analysis'!$H65=G$1,'Benchmark Analysis'!$C65*4+'Benchmark Analysis'!$H65=G$1,'Benchmark Analysis'!$C65*5+'Benchmark Analysis'!$H65=G$1),'Benchmark Analysis'!$L65*(1+'Benchmark Analysis'!$C$110)^'Cash Flow'!G$1," ")</f>
        <v xml:space="preserve"> </v>
      </c>
      <c r="H69" s="8" t="str">
        <f>IF(OR('Benchmark Analysis'!$H65=H$1,'Benchmark Analysis'!$H65+'Benchmark Analysis'!$C65=H$1,'Benchmark Analysis'!$C65*2+'Benchmark Analysis'!$H65=H$1,'Benchmark Analysis'!$C65*3+'Benchmark Analysis'!$H65=H$1,'Benchmark Analysis'!$C65*4+'Benchmark Analysis'!$H65=H$1,'Benchmark Analysis'!$C65*5+'Benchmark Analysis'!$H65=H$1),'Benchmark Analysis'!$L65*(1+'Benchmark Analysis'!$C$110)^'Cash Flow'!H$1," ")</f>
        <v xml:space="preserve"> </v>
      </c>
      <c r="I69" s="8" t="str">
        <f>IF(OR('Benchmark Analysis'!$H65=I$1,'Benchmark Analysis'!$H65+'Benchmark Analysis'!$C65=I$1,'Benchmark Analysis'!$C65*2+'Benchmark Analysis'!$H65=I$1,'Benchmark Analysis'!$C65*3+'Benchmark Analysis'!$H65=I$1,'Benchmark Analysis'!$C65*4+'Benchmark Analysis'!$H65=I$1,'Benchmark Analysis'!$C65*5+'Benchmark Analysis'!$H65=I$1),'Benchmark Analysis'!$L65*(1+'Benchmark Analysis'!$C$110)^'Cash Flow'!I$1," ")</f>
        <v xml:space="preserve"> </v>
      </c>
      <c r="J69" s="8" t="str">
        <f>IF(OR('Benchmark Analysis'!$H65=J$1,'Benchmark Analysis'!$H65+'Benchmark Analysis'!$C65=J$1,'Benchmark Analysis'!$C65*2+'Benchmark Analysis'!$H65=J$1,'Benchmark Analysis'!$C65*3+'Benchmark Analysis'!$H65=J$1,'Benchmark Analysis'!$C65*4+'Benchmark Analysis'!$H65=J$1,'Benchmark Analysis'!$C65*5+'Benchmark Analysis'!$H65=J$1),'Benchmark Analysis'!$L65*(1+'Benchmark Analysis'!$C$110)^'Cash Flow'!J$1," ")</f>
        <v xml:space="preserve"> </v>
      </c>
      <c r="K69" s="8" t="str">
        <f>IF(OR('Benchmark Analysis'!$H65=K$1,'Benchmark Analysis'!$H65+'Benchmark Analysis'!$C65=K$1,'Benchmark Analysis'!$C65*2+'Benchmark Analysis'!$H65=K$1,'Benchmark Analysis'!$C65*3+'Benchmark Analysis'!$H65=K$1,'Benchmark Analysis'!$C65*4+'Benchmark Analysis'!$H65=K$1,'Benchmark Analysis'!$C65*5+'Benchmark Analysis'!$H65=K$1),'Benchmark Analysis'!$L65*(1+'Benchmark Analysis'!$C$110)^'Cash Flow'!K$1," ")</f>
        <v xml:space="preserve"> </v>
      </c>
      <c r="L69" s="8" t="str">
        <f>IF(OR('Benchmark Analysis'!$H65=L$1,'Benchmark Analysis'!$H65+'Benchmark Analysis'!$C65=L$1,'Benchmark Analysis'!$C65*2+'Benchmark Analysis'!$H65=L$1,'Benchmark Analysis'!$C65*3+'Benchmark Analysis'!$H65=L$1,'Benchmark Analysis'!$C65*4+'Benchmark Analysis'!$H65=L$1,'Benchmark Analysis'!$C65*5+'Benchmark Analysis'!$H65=L$1),'Benchmark Analysis'!$L65*(1+'Benchmark Analysis'!$C$110)^'Cash Flow'!L$1," ")</f>
        <v xml:space="preserve"> </v>
      </c>
      <c r="M69" s="8" t="str">
        <f>IF(OR('Benchmark Analysis'!$H65=M$1,'Benchmark Analysis'!$H65+'Benchmark Analysis'!$C65=M$1,'Benchmark Analysis'!$C65*2+'Benchmark Analysis'!$H65=M$1,'Benchmark Analysis'!$C65*3+'Benchmark Analysis'!$H65=M$1,'Benchmark Analysis'!$C65*4+'Benchmark Analysis'!$H65=M$1,'Benchmark Analysis'!$C65*5+'Benchmark Analysis'!$H65=M$1),'Benchmark Analysis'!$L65*(1+'Benchmark Analysis'!$C$110)^'Cash Flow'!M$1," ")</f>
        <v xml:space="preserve"> </v>
      </c>
      <c r="N69" s="8" t="str">
        <f>IF(OR('Benchmark Analysis'!$H65=N$1,'Benchmark Analysis'!$H65+'Benchmark Analysis'!$C65=N$1,'Benchmark Analysis'!$C65*2+'Benchmark Analysis'!$H65=N$1,'Benchmark Analysis'!$C65*3+'Benchmark Analysis'!$H65=N$1,'Benchmark Analysis'!$C65*4+'Benchmark Analysis'!$H65=N$1,'Benchmark Analysis'!$C65*5+'Benchmark Analysis'!$H65=N$1),'Benchmark Analysis'!$L65*(1+'Benchmark Analysis'!$C$110)^'Cash Flow'!N$1," ")</f>
        <v xml:space="preserve"> </v>
      </c>
      <c r="O69" s="8" t="str">
        <f>IF(OR('Benchmark Analysis'!$H65=O$1,'Benchmark Analysis'!$H65+'Benchmark Analysis'!$C65=O$1,'Benchmark Analysis'!$C65*2+'Benchmark Analysis'!$H65=O$1,'Benchmark Analysis'!$C65*3+'Benchmark Analysis'!$H65=O$1,'Benchmark Analysis'!$C65*4+'Benchmark Analysis'!$H65=O$1,'Benchmark Analysis'!$C65*5+'Benchmark Analysis'!$H65=O$1),'Benchmark Analysis'!$L65*(1+'Benchmark Analysis'!$C$110)^'Cash Flow'!O$1," ")</f>
        <v xml:space="preserve"> </v>
      </c>
      <c r="P69" s="8">
        <f>IF(OR('Benchmark Analysis'!$H65=P$1,'Benchmark Analysis'!$H65+'Benchmark Analysis'!$C65=P$1,'Benchmark Analysis'!$C65*2+'Benchmark Analysis'!$H65=P$1,'Benchmark Analysis'!$C65*3+'Benchmark Analysis'!$H65=P$1,'Benchmark Analysis'!$C65*4+'Benchmark Analysis'!$H65=P$1,'Benchmark Analysis'!$C65*5+'Benchmark Analysis'!$H65=P$1),'Benchmark Analysis'!$L65*(1+'Benchmark Analysis'!$C$110)^'Cash Flow'!P$1," ")</f>
        <v>1164.2459674084164</v>
      </c>
      <c r="Q69" s="8" t="str">
        <f>IF(OR('Benchmark Analysis'!$H65=Q$1,'Benchmark Analysis'!$H65+'Benchmark Analysis'!$C65=Q$1,'Benchmark Analysis'!$C65*2+'Benchmark Analysis'!$H65=Q$1,'Benchmark Analysis'!$C65*3+'Benchmark Analysis'!$H65=Q$1,'Benchmark Analysis'!$C65*4+'Benchmark Analysis'!$H65=Q$1,'Benchmark Analysis'!$C65*5+'Benchmark Analysis'!$H65=Q$1),'Benchmark Analysis'!$L65*(1+'Benchmark Analysis'!$C$110)^'Cash Flow'!Q$1," ")</f>
        <v xml:space="preserve"> </v>
      </c>
      <c r="R69" s="8" t="str">
        <f>IF(OR('Benchmark Analysis'!$H65=R$1,'Benchmark Analysis'!$H65+'Benchmark Analysis'!$C65=R$1,'Benchmark Analysis'!$C65*2+'Benchmark Analysis'!$H65=R$1,'Benchmark Analysis'!$C65*3+'Benchmark Analysis'!$H65=R$1,'Benchmark Analysis'!$C65*4+'Benchmark Analysis'!$H65=R$1,'Benchmark Analysis'!$C65*5+'Benchmark Analysis'!$H65=R$1),'Benchmark Analysis'!$L65*(1+'Benchmark Analysis'!$C$110)^'Cash Flow'!R$1," ")</f>
        <v xml:space="preserve"> </v>
      </c>
      <c r="S69" s="8" t="str">
        <f>IF(OR('Benchmark Analysis'!$H65=S$1,'Benchmark Analysis'!$H65+'Benchmark Analysis'!$C65=S$1,'Benchmark Analysis'!$C65*2+'Benchmark Analysis'!$H65=S$1,'Benchmark Analysis'!$C65*3+'Benchmark Analysis'!$H65=S$1,'Benchmark Analysis'!$C65*4+'Benchmark Analysis'!$H65=S$1,'Benchmark Analysis'!$C65*5+'Benchmark Analysis'!$H65=S$1),'Benchmark Analysis'!$L65*(1+'Benchmark Analysis'!$C$110)^'Cash Flow'!S$1," ")</f>
        <v xml:space="preserve"> </v>
      </c>
      <c r="T69" s="8" t="str">
        <f>IF(OR('Benchmark Analysis'!$H65=T$1,'Benchmark Analysis'!$H65+'Benchmark Analysis'!$C65=T$1,'Benchmark Analysis'!$C65*2+'Benchmark Analysis'!$H65=T$1,'Benchmark Analysis'!$C65*3+'Benchmark Analysis'!$H65=T$1,'Benchmark Analysis'!$C65*4+'Benchmark Analysis'!$H65=T$1,'Benchmark Analysis'!$C65*5+'Benchmark Analysis'!$H65=T$1),'Benchmark Analysis'!$L65*(1+'Benchmark Analysis'!$C$110)^'Cash Flow'!T$1," ")</f>
        <v xml:space="preserve"> </v>
      </c>
      <c r="U69" s="8" t="str">
        <f>IF(OR('Benchmark Analysis'!$H65=U$1,'Benchmark Analysis'!$H65+'Benchmark Analysis'!$C65=U$1,'Benchmark Analysis'!$C65*2+'Benchmark Analysis'!$H65=U$1,'Benchmark Analysis'!$C65*3+'Benchmark Analysis'!$H65=U$1,'Benchmark Analysis'!$C65*4+'Benchmark Analysis'!$H65=U$1,'Benchmark Analysis'!$C65*5+'Benchmark Analysis'!$H65=U$1),'Benchmark Analysis'!$L65*(1+'Benchmark Analysis'!$C$110)^'Cash Flow'!U$1," ")</f>
        <v xml:space="preserve"> </v>
      </c>
      <c r="V69" s="8" t="str">
        <f>IF(OR('Benchmark Analysis'!$H65=V$1,'Benchmark Analysis'!$H65+'Benchmark Analysis'!$C65=V$1,'Benchmark Analysis'!$C65*2+'Benchmark Analysis'!$H65=V$1,'Benchmark Analysis'!$C65*3+'Benchmark Analysis'!$H65=V$1,'Benchmark Analysis'!$C65*4+'Benchmark Analysis'!$H65=V$1,'Benchmark Analysis'!$C65*5+'Benchmark Analysis'!$H65=V$1),'Benchmark Analysis'!$L65*(1+'Benchmark Analysis'!$C$110)^'Cash Flow'!V$1," ")</f>
        <v xml:space="preserve"> </v>
      </c>
      <c r="W69" s="8" t="str">
        <f>IF(OR('Benchmark Analysis'!$H65=W$1,'Benchmark Analysis'!$H65+'Benchmark Analysis'!$C65=W$1,'Benchmark Analysis'!$C65*2+'Benchmark Analysis'!$H65=W$1,'Benchmark Analysis'!$C65*3+'Benchmark Analysis'!$H65=W$1,'Benchmark Analysis'!$C65*4+'Benchmark Analysis'!$H65=W$1,'Benchmark Analysis'!$C65*5+'Benchmark Analysis'!$H65=W$1),'Benchmark Analysis'!$L65*(1+'Benchmark Analysis'!$C$110)^'Cash Flow'!W$1," ")</f>
        <v xml:space="preserve"> </v>
      </c>
      <c r="X69" s="8" t="str">
        <f>IF(OR('Benchmark Analysis'!$H65=X$1,'Benchmark Analysis'!$H65+'Benchmark Analysis'!$C65=X$1,'Benchmark Analysis'!$C65*2+'Benchmark Analysis'!$H65=X$1,'Benchmark Analysis'!$C65*3+'Benchmark Analysis'!$H65=X$1,'Benchmark Analysis'!$C65*4+'Benchmark Analysis'!$H65=X$1,'Benchmark Analysis'!$C65*5+'Benchmark Analysis'!$H65=X$1),'Benchmark Analysis'!$L65*(1+'Benchmark Analysis'!$C$110)^'Cash Flow'!X$1," ")</f>
        <v xml:space="preserve"> </v>
      </c>
      <c r="Y69" s="8" t="str">
        <f>IF(OR('Benchmark Analysis'!$H65=Y$1,'Benchmark Analysis'!$H65+'Benchmark Analysis'!$C65=Y$1,'Benchmark Analysis'!$C65*2+'Benchmark Analysis'!$H65=Y$1,'Benchmark Analysis'!$C65*3+'Benchmark Analysis'!$H65=Y$1,'Benchmark Analysis'!$C65*4+'Benchmark Analysis'!$H65=Y$1,'Benchmark Analysis'!$C65*5+'Benchmark Analysis'!$H65=Y$1),'Benchmark Analysis'!$L65*(1+'Benchmark Analysis'!$C$110)^'Cash Flow'!Y$1," ")</f>
        <v xml:space="preserve"> </v>
      </c>
      <c r="Z69" s="8" t="str">
        <f>IF(OR('Benchmark Analysis'!$H65=Z$1,'Benchmark Analysis'!$H65+'Benchmark Analysis'!$C65=Z$1,'Benchmark Analysis'!$C65*2+'Benchmark Analysis'!$H65=Z$1,'Benchmark Analysis'!$C65*3+'Benchmark Analysis'!$H65=Z$1,'Benchmark Analysis'!$C65*4+'Benchmark Analysis'!$H65=Z$1,'Benchmark Analysis'!$C65*5+'Benchmark Analysis'!$H65=Z$1),'Benchmark Analysis'!$L65*(1+'Benchmark Analysis'!$C$110)^'Cash Flow'!Z$1," ")</f>
        <v xml:space="preserve"> </v>
      </c>
      <c r="AA69" s="8" t="str">
        <f>IF(OR('Benchmark Analysis'!$H65=AA$1,'Benchmark Analysis'!$H65+'Benchmark Analysis'!$C65=AA$1,'Benchmark Analysis'!$C65*2+'Benchmark Analysis'!$H65=AA$1,'Benchmark Analysis'!$C65*3+'Benchmark Analysis'!$H65=AA$1,'Benchmark Analysis'!$C65*4+'Benchmark Analysis'!$H65=AA$1,'Benchmark Analysis'!$C65*5+'Benchmark Analysis'!$H65=AA$1),'Benchmark Analysis'!$L65*(1+'Benchmark Analysis'!$C$110)^'Cash Flow'!AA$1," ")</f>
        <v xml:space="preserve"> </v>
      </c>
      <c r="AB69" s="8">
        <f>IF(OR('Benchmark Analysis'!$H65=AB$1,'Benchmark Analysis'!$H65+'Benchmark Analysis'!$C65=AB$1,'Benchmark Analysis'!$C65*2+'Benchmark Analysis'!$H65=AB$1,'Benchmark Analysis'!$C65*3+'Benchmark Analysis'!$H65=AB$1,'Benchmark Analysis'!$C65*4+'Benchmark Analysis'!$H65=AB$1,'Benchmark Analysis'!$C65*5+'Benchmark Analysis'!$H65=AB$1),'Benchmark Analysis'!$L65*(1+'Benchmark Analysis'!$C$110)^'Cash Flow'!AB$1," ")</f>
        <v>1476.5453950182566</v>
      </c>
      <c r="AC69" s="8" t="str">
        <f>IF(OR('Benchmark Analysis'!$H65=AC$1,'Benchmark Analysis'!$H65+'Benchmark Analysis'!$C65=AC$1,'Benchmark Analysis'!$C65*2+'Benchmark Analysis'!$H65=AC$1,'Benchmark Analysis'!$C65*3+'Benchmark Analysis'!$H65=AC$1,'Benchmark Analysis'!$C65*4+'Benchmark Analysis'!$H65=AC$1,'Benchmark Analysis'!$C65*5+'Benchmark Analysis'!$H65=AC$1),'Benchmark Analysis'!$L65*(1+'Benchmark Analysis'!$C$110)^'Cash Flow'!AC$1," ")</f>
        <v xml:space="preserve"> </v>
      </c>
      <c r="AD69" s="8" t="str">
        <f>IF(OR('Benchmark Analysis'!$H65=AD$1,'Benchmark Analysis'!$H65+'Benchmark Analysis'!$C65=AD$1,'Benchmark Analysis'!$C65*2+'Benchmark Analysis'!$H65=AD$1,'Benchmark Analysis'!$C65*3+'Benchmark Analysis'!$H65=AD$1,'Benchmark Analysis'!$C65*4+'Benchmark Analysis'!$H65=AD$1,'Benchmark Analysis'!$C65*5+'Benchmark Analysis'!$H65=AD$1),'Benchmark Analysis'!$L65*(1+'Benchmark Analysis'!$C$110)^'Cash Flow'!AD$1," ")</f>
        <v xml:space="preserve"> </v>
      </c>
      <c r="AE69" s="8" t="str">
        <f>IF(OR('Benchmark Analysis'!$H65=AE$1,'Benchmark Analysis'!$H65+'Benchmark Analysis'!$C65=AE$1,'Benchmark Analysis'!$C65*2+'Benchmark Analysis'!$H65=AE$1,'Benchmark Analysis'!$C65*3+'Benchmark Analysis'!$H65=AE$1,'Benchmark Analysis'!$C65*4+'Benchmark Analysis'!$H65=AE$1,'Benchmark Analysis'!$C65*5+'Benchmark Analysis'!$H65=AE$1),'Benchmark Analysis'!$L65*(1+'Benchmark Analysis'!$C$110)^'Cash Flow'!AE$1," ")</f>
        <v xml:space="preserve"> </v>
      </c>
      <c r="AF69" s="8" t="str">
        <f>IF(OR('Benchmark Analysis'!$H65=AF$1,'Benchmark Analysis'!$H65+'Benchmark Analysis'!$C65=AF$1,'Benchmark Analysis'!$C65*2+'Benchmark Analysis'!$H65=AF$1,'Benchmark Analysis'!$C65*3+'Benchmark Analysis'!$H65=AF$1,'Benchmark Analysis'!$C65*4+'Benchmark Analysis'!$H65=AF$1,'Benchmark Analysis'!$C65*5+'Benchmark Analysis'!$H65=AF$1),'Benchmark Analysis'!$L65*(1+'Benchmark Analysis'!$C$110)^'Cash Flow'!AF$1," ")</f>
        <v xml:space="preserve"> </v>
      </c>
      <c r="AG69" s="8" t="str">
        <f>IF(OR('Benchmark Analysis'!$H65=AG$1,'Benchmark Analysis'!$H65+'Benchmark Analysis'!$C65=AG$1,'Benchmark Analysis'!$C65*2+'Benchmark Analysis'!$H65=AG$1,'Benchmark Analysis'!$C65*3+'Benchmark Analysis'!$H65=AG$1,'Benchmark Analysis'!$C65*4+'Benchmark Analysis'!$H65=AG$1,'Benchmark Analysis'!$C65*5+'Benchmark Analysis'!$H65=AG$1),'Benchmark Analysis'!$L65*(1+'Benchmark Analysis'!$C$110)^'Cash Flow'!AG$1," ")</f>
        <v xml:space="preserve"> </v>
      </c>
    </row>
    <row r="70" spans="1:33" x14ac:dyDescent="0.2">
      <c r="A70" s="80" t="str">
        <f>'Benchmark Analysis'!A66</f>
        <v>15C</v>
      </c>
      <c r="B70" s="66" t="str">
        <f>'Benchmark Analysis'!B66</f>
        <v>Domestic water heater - space heater in washroom</v>
      </c>
      <c r="C70" s="7"/>
      <c r="D70" s="8" t="str">
        <f>IF(OR('Benchmark Analysis'!$H66=D$1,'Benchmark Analysis'!$H66+'Benchmark Analysis'!$C66=D$1,'Benchmark Analysis'!$C66*2+'Benchmark Analysis'!$H66=D$1,'Benchmark Analysis'!$C66*3+'Benchmark Analysis'!$H66=D$1,'Benchmark Analysis'!$C66*4+'Benchmark Analysis'!$H66=D$1,'Benchmark Analysis'!$C66*5+'Benchmark Analysis'!$H66=D$1),'Benchmark Analysis'!$L66*(1+'Benchmark Analysis'!$C$110)^'Cash Flow'!D$1," ")</f>
        <v xml:space="preserve"> </v>
      </c>
      <c r="E70" s="8" t="str">
        <f>IF(OR('Benchmark Analysis'!$H66=E$1,'Benchmark Analysis'!$H66+'Benchmark Analysis'!$C66=E$1,'Benchmark Analysis'!$C66*2+'Benchmark Analysis'!$H66=E$1,'Benchmark Analysis'!$C66*3+'Benchmark Analysis'!$H66=E$1,'Benchmark Analysis'!$C66*4+'Benchmark Analysis'!$H66=E$1,'Benchmark Analysis'!$C66*5+'Benchmark Analysis'!$H66=E$1),'Benchmark Analysis'!$L66*(1+'Benchmark Analysis'!$C$110)^'Cash Flow'!E$1," ")</f>
        <v xml:space="preserve"> </v>
      </c>
      <c r="F70" s="8" t="str">
        <f>IF(OR('Benchmark Analysis'!$H66=F$1,'Benchmark Analysis'!$H66+'Benchmark Analysis'!$C66=F$1,'Benchmark Analysis'!$C66*2+'Benchmark Analysis'!$H66=F$1,'Benchmark Analysis'!$C66*3+'Benchmark Analysis'!$H66=F$1,'Benchmark Analysis'!$C66*4+'Benchmark Analysis'!$H66=F$1,'Benchmark Analysis'!$C66*5+'Benchmark Analysis'!$H66=F$1),'Benchmark Analysis'!$L66*(1+'Benchmark Analysis'!$C$110)^'Cash Flow'!F$1," ")</f>
        <v xml:space="preserve"> </v>
      </c>
      <c r="G70" s="8" t="str">
        <f>IF(OR('Benchmark Analysis'!$H66=G$1,'Benchmark Analysis'!$H66+'Benchmark Analysis'!$C66=G$1,'Benchmark Analysis'!$C66*2+'Benchmark Analysis'!$H66=G$1,'Benchmark Analysis'!$C66*3+'Benchmark Analysis'!$H66=G$1,'Benchmark Analysis'!$C66*4+'Benchmark Analysis'!$H66=G$1,'Benchmark Analysis'!$C66*5+'Benchmark Analysis'!$H66=G$1),'Benchmark Analysis'!$L66*(1+'Benchmark Analysis'!$C$110)^'Cash Flow'!G$1," ")</f>
        <v xml:space="preserve"> </v>
      </c>
      <c r="H70" s="8" t="str">
        <f>IF(OR('Benchmark Analysis'!$H66=H$1,'Benchmark Analysis'!$H66+'Benchmark Analysis'!$C66=H$1,'Benchmark Analysis'!$C66*2+'Benchmark Analysis'!$H66=H$1,'Benchmark Analysis'!$C66*3+'Benchmark Analysis'!$H66=H$1,'Benchmark Analysis'!$C66*4+'Benchmark Analysis'!$H66=H$1,'Benchmark Analysis'!$C66*5+'Benchmark Analysis'!$H66=H$1),'Benchmark Analysis'!$L66*(1+'Benchmark Analysis'!$C$110)^'Cash Flow'!H$1," ")</f>
        <v xml:space="preserve"> </v>
      </c>
      <c r="I70" s="8" t="str">
        <f>IF(OR('Benchmark Analysis'!$H66=I$1,'Benchmark Analysis'!$H66+'Benchmark Analysis'!$C66=I$1,'Benchmark Analysis'!$C66*2+'Benchmark Analysis'!$H66=I$1,'Benchmark Analysis'!$C66*3+'Benchmark Analysis'!$H66=I$1,'Benchmark Analysis'!$C66*4+'Benchmark Analysis'!$H66=I$1,'Benchmark Analysis'!$C66*5+'Benchmark Analysis'!$H66=I$1),'Benchmark Analysis'!$L66*(1+'Benchmark Analysis'!$C$110)^'Cash Flow'!I$1," ")</f>
        <v xml:space="preserve"> </v>
      </c>
      <c r="J70" s="8" t="str">
        <f>IF(OR('Benchmark Analysis'!$H66=J$1,'Benchmark Analysis'!$H66+'Benchmark Analysis'!$C66=J$1,'Benchmark Analysis'!$C66*2+'Benchmark Analysis'!$H66=J$1,'Benchmark Analysis'!$C66*3+'Benchmark Analysis'!$H66=J$1,'Benchmark Analysis'!$C66*4+'Benchmark Analysis'!$H66=J$1,'Benchmark Analysis'!$C66*5+'Benchmark Analysis'!$H66=J$1),'Benchmark Analysis'!$L66*(1+'Benchmark Analysis'!$C$110)^'Cash Flow'!J$1," ")</f>
        <v xml:space="preserve"> </v>
      </c>
      <c r="K70" s="8" t="str">
        <f>IF(OR('Benchmark Analysis'!$H66=K$1,'Benchmark Analysis'!$H66+'Benchmark Analysis'!$C66=K$1,'Benchmark Analysis'!$C66*2+'Benchmark Analysis'!$H66=K$1,'Benchmark Analysis'!$C66*3+'Benchmark Analysis'!$H66=K$1,'Benchmark Analysis'!$C66*4+'Benchmark Analysis'!$H66=K$1,'Benchmark Analysis'!$C66*5+'Benchmark Analysis'!$H66=K$1),'Benchmark Analysis'!$L66*(1+'Benchmark Analysis'!$C$110)^'Cash Flow'!K$1," ")</f>
        <v xml:space="preserve"> </v>
      </c>
      <c r="L70" s="8" t="str">
        <f>IF(OR('Benchmark Analysis'!$H66=L$1,'Benchmark Analysis'!$H66+'Benchmark Analysis'!$C66=L$1,'Benchmark Analysis'!$C66*2+'Benchmark Analysis'!$H66=L$1,'Benchmark Analysis'!$C66*3+'Benchmark Analysis'!$H66=L$1,'Benchmark Analysis'!$C66*4+'Benchmark Analysis'!$H66=L$1,'Benchmark Analysis'!$C66*5+'Benchmark Analysis'!$H66=L$1),'Benchmark Analysis'!$L66*(1+'Benchmark Analysis'!$C$110)^'Cash Flow'!L$1," ")</f>
        <v xml:space="preserve"> </v>
      </c>
      <c r="M70" s="8">
        <f>IF(OR('Benchmark Analysis'!$H66=M$1,'Benchmark Analysis'!$H66+'Benchmark Analysis'!$C66=M$1,'Benchmark Analysis'!$C66*2+'Benchmark Analysis'!$H66=M$1,'Benchmark Analysis'!$C66*3+'Benchmark Analysis'!$H66=M$1,'Benchmark Analysis'!$C66*4+'Benchmark Analysis'!$H66=M$1,'Benchmark Analysis'!$C66*5+'Benchmark Analysis'!$H66=M$1),'Benchmark Analysis'!$L66*(1+'Benchmark Analysis'!$C$110)^'Cash Flow'!M$1," ")</f>
        <v>731.3966519968543</v>
      </c>
      <c r="N70" s="8" t="str">
        <f>IF(OR('Benchmark Analysis'!$H66=N$1,'Benchmark Analysis'!$H66+'Benchmark Analysis'!$C66=N$1,'Benchmark Analysis'!$C66*2+'Benchmark Analysis'!$H66=N$1,'Benchmark Analysis'!$C66*3+'Benchmark Analysis'!$H66=N$1,'Benchmark Analysis'!$C66*4+'Benchmark Analysis'!$H66=N$1,'Benchmark Analysis'!$C66*5+'Benchmark Analysis'!$H66=N$1),'Benchmark Analysis'!$L66*(1+'Benchmark Analysis'!$C$110)^'Cash Flow'!N$1," ")</f>
        <v xml:space="preserve"> </v>
      </c>
      <c r="O70" s="8" t="str">
        <f>IF(OR('Benchmark Analysis'!$H66=O$1,'Benchmark Analysis'!$H66+'Benchmark Analysis'!$C66=O$1,'Benchmark Analysis'!$C66*2+'Benchmark Analysis'!$H66=O$1,'Benchmark Analysis'!$C66*3+'Benchmark Analysis'!$H66=O$1,'Benchmark Analysis'!$C66*4+'Benchmark Analysis'!$H66=O$1,'Benchmark Analysis'!$C66*5+'Benchmark Analysis'!$H66=O$1),'Benchmark Analysis'!$L66*(1+'Benchmark Analysis'!$C$110)^'Cash Flow'!O$1," ")</f>
        <v xml:space="preserve"> </v>
      </c>
      <c r="P70" s="8" t="str">
        <f>IF(OR('Benchmark Analysis'!$H66=P$1,'Benchmark Analysis'!$H66+'Benchmark Analysis'!$C66=P$1,'Benchmark Analysis'!$C66*2+'Benchmark Analysis'!$H66=P$1,'Benchmark Analysis'!$C66*3+'Benchmark Analysis'!$H66=P$1,'Benchmark Analysis'!$C66*4+'Benchmark Analysis'!$H66=P$1,'Benchmark Analysis'!$C66*5+'Benchmark Analysis'!$H66=P$1),'Benchmark Analysis'!$L66*(1+'Benchmark Analysis'!$C$110)^'Cash Flow'!P$1," ")</f>
        <v xml:space="preserve"> </v>
      </c>
      <c r="Q70" s="8" t="str">
        <f>IF(OR('Benchmark Analysis'!$H66=Q$1,'Benchmark Analysis'!$H66+'Benchmark Analysis'!$C66=Q$1,'Benchmark Analysis'!$C66*2+'Benchmark Analysis'!$H66=Q$1,'Benchmark Analysis'!$C66*3+'Benchmark Analysis'!$H66=Q$1,'Benchmark Analysis'!$C66*4+'Benchmark Analysis'!$H66=Q$1,'Benchmark Analysis'!$C66*5+'Benchmark Analysis'!$H66=Q$1),'Benchmark Analysis'!$L66*(1+'Benchmark Analysis'!$C$110)^'Cash Flow'!Q$1," ")</f>
        <v xml:space="preserve"> </v>
      </c>
      <c r="R70" s="8" t="str">
        <f>IF(OR('Benchmark Analysis'!$H66=R$1,'Benchmark Analysis'!$H66+'Benchmark Analysis'!$C66=R$1,'Benchmark Analysis'!$C66*2+'Benchmark Analysis'!$H66=R$1,'Benchmark Analysis'!$C66*3+'Benchmark Analysis'!$H66=R$1,'Benchmark Analysis'!$C66*4+'Benchmark Analysis'!$H66=R$1,'Benchmark Analysis'!$C66*5+'Benchmark Analysis'!$H66=R$1),'Benchmark Analysis'!$L66*(1+'Benchmark Analysis'!$C$110)^'Cash Flow'!R$1," ")</f>
        <v xml:space="preserve"> </v>
      </c>
      <c r="S70" s="8" t="str">
        <f>IF(OR('Benchmark Analysis'!$H66=S$1,'Benchmark Analysis'!$H66+'Benchmark Analysis'!$C66=S$1,'Benchmark Analysis'!$C66*2+'Benchmark Analysis'!$H66=S$1,'Benchmark Analysis'!$C66*3+'Benchmark Analysis'!$H66=S$1,'Benchmark Analysis'!$C66*4+'Benchmark Analysis'!$H66=S$1,'Benchmark Analysis'!$C66*5+'Benchmark Analysis'!$H66=S$1),'Benchmark Analysis'!$L66*(1+'Benchmark Analysis'!$C$110)^'Cash Flow'!S$1," ")</f>
        <v xml:space="preserve"> </v>
      </c>
      <c r="T70" s="8" t="str">
        <f>IF(OR('Benchmark Analysis'!$H66=T$1,'Benchmark Analysis'!$H66+'Benchmark Analysis'!$C66=T$1,'Benchmark Analysis'!$C66*2+'Benchmark Analysis'!$H66=T$1,'Benchmark Analysis'!$C66*3+'Benchmark Analysis'!$H66=T$1,'Benchmark Analysis'!$C66*4+'Benchmark Analysis'!$H66=T$1,'Benchmark Analysis'!$C66*5+'Benchmark Analysis'!$H66=T$1),'Benchmark Analysis'!$L66*(1+'Benchmark Analysis'!$C$110)^'Cash Flow'!T$1," ")</f>
        <v xml:space="preserve"> </v>
      </c>
      <c r="U70" s="8" t="str">
        <f>IF(OR('Benchmark Analysis'!$H66=U$1,'Benchmark Analysis'!$H66+'Benchmark Analysis'!$C66=U$1,'Benchmark Analysis'!$C66*2+'Benchmark Analysis'!$H66=U$1,'Benchmark Analysis'!$C66*3+'Benchmark Analysis'!$H66=U$1,'Benchmark Analysis'!$C66*4+'Benchmark Analysis'!$H66=U$1,'Benchmark Analysis'!$C66*5+'Benchmark Analysis'!$H66=U$1),'Benchmark Analysis'!$L66*(1+'Benchmark Analysis'!$C$110)^'Cash Flow'!U$1," ")</f>
        <v xml:space="preserve"> </v>
      </c>
      <c r="V70" s="8" t="str">
        <f>IF(OR('Benchmark Analysis'!$H66=V$1,'Benchmark Analysis'!$H66+'Benchmark Analysis'!$C66=V$1,'Benchmark Analysis'!$C66*2+'Benchmark Analysis'!$H66=V$1,'Benchmark Analysis'!$C66*3+'Benchmark Analysis'!$H66=V$1,'Benchmark Analysis'!$C66*4+'Benchmark Analysis'!$H66=V$1,'Benchmark Analysis'!$C66*5+'Benchmark Analysis'!$H66=V$1),'Benchmark Analysis'!$L66*(1+'Benchmark Analysis'!$C$110)^'Cash Flow'!V$1," ")</f>
        <v xml:space="preserve"> </v>
      </c>
      <c r="W70" s="8">
        <f>IF(OR('Benchmark Analysis'!$H66=W$1,'Benchmark Analysis'!$H66+'Benchmark Analysis'!$C66=W$1,'Benchmark Analysis'!$C66*2+'Benchmark Analysis'!$H66=W$1,'Benchmark Analysis'!$C66*3+'Benchmark Analysis'!$H66=W$1,'Benchmark Analysis'!$C66*4+'Benchmark Analysis'!$H66=W$1,'Benchmark Analysis'!$C66*5+'Benchmark Analysis'!$H66=W$1),'Benchmark Analysis'!$L66*(1+'Benchmark Analysis'!$C$110)^'Cash Flow'!W$1," ")</f>
        <v>891.56843758701257</v>
      </c>
      <c r="X70" s="8" t="str">
        <f>IF(OR('Benchmark Analysis'!$H66=X$1,'Benchmark Analysis'!$H66+'Benchmark Analysis'!$C66=X$1,'Benchmark Analysis'!$C66*2+'Benchmark Analysis'!$H66=X$1,'Benchmark Analysis'!$C66*3+'Benchmark Analysis'!$H66=X$1,'Benchmark Analysis'!$C66*4+'Benchmark Analysis'!$H66=X$1,'Benchmark Analysis'!$C66*5+'Benchmark Analysis'!$H66=X$1),'Benchmark Analysis'!$L66*(1+'Benchmark Analysis'!$C$110)^'Cash Flow'!X$1," ")</f>
        <v xml:space="preserve"> </v>
      </c>
      <c r="Y70" s="8" t="str">
        <f>IF(OR('Benchmark Analysis'!$H66=Y$1,'Benchmark Analysis'!$H66+'Benchmark Analysis'!$C66=Y$1,'Benchmark Analysis'!$C66*2+'Benchmark Analysis'!$H66=Y$1,'Benchmark Analysis'!$C66*3+'Benchmark Analysis'!$H66=Y$1,'Benchmark Analysis'!$C66*4+'Benchmark Analysis'!$H66=Y$1,'Benchmark Analysis'!$C66*5+'Benchmark Analysis'!$H66=Y$1),'Benchmark Analysis'!$L66*(1+'Benchmark Analysis'!$C$110)^'Cash Flow'!Y$1," ")</f>
        <v xml:space="preserve"> </v>
      </c>
      <c r="Z70" s="8" t="str">
        <f>IF(OR('Benchmark Analysis'!$H66=Z$1,'Benchmark Analysis'!$H66+'Benchmark Analysis'!$C66=Z$1,'Benchmark Analysis'!$C66*2+'Benchmark Analysis'!$H66=Z$1,'Benchmark Analysis'!$C66*3+'Benchmark Analysis'!$H66=Z$1,'Benchmark Analysis'!$C66*4+'Benchmark Analysis'!$H66=Z$1,'Benchmark Analysis'!$C66*5+'Benchmark Analysis'!$H66=Z$1),'Benchmark Analysis'!$L66*(1+'Benchmark Analysis'!$C$110)^'Cash Flow'!Z$1," ")</f>
        <v xml:space="preserve"> </v>
      </c>
      <c r="AA70" s="8" t="str">
        <f>IF(OR('Benchmark Analysis'!$H66=AA$1,'Benchmark Analysis'!$H66+'Benchmark Analysis'!$C66=AA$1,'Benchmark Analysis'!$C66*2+'Benchmark Analysis'!$H66=AA$1,'Benchmark Analysis'!$C66*3+'Benchmark Analysis'!$H66=AA$1,'Benchmark Analysis'!$C66*4+'Benchmark Analysis'!$H66=AA$1,'Benchmark Analysis'!$C66*5+'Benchmark Analysis'!$H66=AA$1),'Benchmark Analysis'!$L66*(1+'Benchmark Analysis'!$C$110)^'Cash Flow'!AA$1," ")</f>
        <v xml:space="preserve"> </v>
      </c>
      <c r="AB70" s="8" t="str">
        <f>IF(OR('Benchmark Analysis'!$H66=AB$1,'Benchmark Analysis'!$H66+'Benchmark Analysis'!$C66=AB$1,'Benchmark Analysis'!$C66*2+'Benchmark Analysis'!$H66=AB$1,'Benchmark Analysis'!$C66*3+'Benchmark Analysis'!$H66=AB$1,'Benchmark Analysis'!$C66*4+'Benchmark Analysis'!$H66=AB$1,'Benchmark Analysis'!$C66*5+'Benchmark Analysis'!$H66=AB$1),'Benchmark Analysis'!$L66*(1+'Benchmark Analysis'!$C$110)^'Cash Flow'!AB$1," ")</f>
        <v xml:space="preserve"> </v>
      </c>
      <c r="AC70" s="8" t="str">
        <f>IF(OR('Benchmark Analysis'!$H66=AC$1,'Benchmark Analysis'!$H66+'Benchmark Analysis'!$C66=AC$1,'Benchmark Analysis'!$C66*2+'Benchmark Analysis'!$H66=AC$1,'Benchmark Analysis'!$C66*3+'Benchmark Analysis'!$H66=AC$1,'Benchmark Analysis'!$C66*4+'Benchmark Analysis'!$H66=AC$1,'Benchmark Analysis'!$C66*5+'Benchmark Analysis'!$H66=AC$1),'Benchmark Analysis'!$L66*(1+'Benchmark Analysis'!$C$110)^'Cash Flow'!AC$1," ")</f>
        <v xml:space="preserve"> </v>
      </c>
      <c r="AD70" s="8" t="str">
        <f>IF(OR('Benchmark Analysis'!$H66=AD$1,'Benchmark Analysis'!$H66+'Benchmark Analysis'!$C66=AD$1,'Benchmark Analysis'!$C66*2+'Benchmark Analysis'!$H66=AD$1,'Benchmark Analysis'!$C66*3+'Benchmark Analysis'!$H66=AD$1,'Benchmark Analysis'!$C66*4+'Benchmark Analysis'!$H66=AD$1,'Benchmark Analysis'!$C66*5+'Benchmark Analysis'!$H66=AD$1),'Benchmark Analysis'!$L66*(1+'Benchmark Analysis'!$C$110)^'Cash Flow'!AD$1," ")</f>
        <v xml:space="preserve"> </v>
      </c>
      <c r="AE70" s="8" t="str">
        <f>IF(OR('Benchmark Analysis'!$H66=AE$1,'Benchmark Analysis'!$H66+'Benchmark Analysis'!$C66=AE$1,'Benchmark Analysis'!$C66*2+'Benchmark Analysis'!$H66=AE$1,'Benchmark Analysis'!$C66*3+'Benchmark Analysis'!$H66=AE$1,'Benchmark Analysis'!$C66*4+'Benchmark Analysis'!$H66=AE$1,'Benchmark Analysis'!$C66*5+'Benchmark Analysis'!$H66=AE$1),'Benchmark Analysis'!$L66*(1+'Benchmark Analysis'!$C$110)^'Cash Flow'!AE$1," ")</f>
        <v xml:space="preserve"> </v>
      </c>
      <c r="AF70" s="8" t="str">
        <f>IF(OR('Benchmark Analysis'!$H66=AF$1,'Benchmark Analysis'!$H66+'Benchmark Analysis'!$C66=AF$1,'Benchmark Analysis'!$C66*2+'Benchmark Analysis'!$H66=AF$1,'Benchmark Analysis'!$C66*3+'Benchmark Analysis'!$H66=AF$1,'Benchmark Analysis'!$C66*4+'Benchmark Analysis'!$H66=AF$1,'Benchmark Analysis'!$C66*5+'Benchmark Analysis'!$H66=AF$1),'Benchmark Analysis'!$L66*(1+'Benchmark Analysis'!$C$110)^'Cash Flow'!AF$1," ")</f>
        <v xml:space="preserve"> </v>
      </c>
      <c r="AG70" s="8">
        <f>IF(OR('Benchmark Analysis'!$H66=AG$1,'Benchmark Analysis'!$H66+'Benchmark Analysis'!$C66=AG$1,'Benchmark Analysis'!$C66*2+'Benchmark Analysis'!$H66=AG$1,'Benchmark Analysis'!$C66*3+'Benchmark Analysis'!$H66=AG$1,'Benchmark Analysis'!$C66*4+'Benchmark Analysis'!$H66=AG$1,'Benchmark Analysis'!$C66*5+'Benchmark Analysis'!$H66=AG$1),'Benchmark Analysis'!$L66*(1+'Benchmark Analysis'!$C$110)^'Cash Flow'!AG$1," ")</f>
        <v>1086.8169504620121</v>
      </c>
    </row>
    <row r="71" spans="1:33" ht="22.5" x14ac:dyDescent="0.2">
      <c r="A71" s="80">
        <f>'Benchmark Analysis'!A67</f>
        <v>16</v>
      </c>
      <c r="B71" s="66" t="str">
        <f>'Benchmark Analysis'!B67</f>
        <v>Hot water boiler - Futera gas fired hot water hydronic heating boiler, model HW104437 and Tekmar controls</v>
      </c>
      <c r="C71" s="7"/>
      <c r="D71" s="8" t="str">
        <f>IF(OR('Benchmark Analysis'!$H67=D$1,'Benchmark Analysis'!$H67+'Benchmark Analysis'!$C67=D$1,'Benchmark Analysis'!$C67*2+'Benchmark Analysis'!$H67=D$1,'Benchmark Analysis'!$C67*3+'Benchmark Analysis'!$H67=D$1,'Benchmark Analysis'!$C67*4+'Benchmark Analysis'!$H67=D$1,'Benchmark Analysis'!$C67*5+'Benchmark Analysis'!$H67=D$1),'Benchmark Analysis'!$L67*(1+'Benchmark Analysis'!$C$110)^'Cash Flow'!D$1," ")</f>
        <v xml:space="preserve"> </v>
      </c>
      <c r="E71" s="8" t="str">
        <f>IF(OR('Benchmark Analysis'!$H67=E$1,'Benchmark Analysis'!$H67+'Benchmark Analysis'!$C67=E$1,'Benchmark Analysis'!$C67*2+'Benchmark Analysis'!$H67=E$1,'Benchmark Analysis'!$C67*3+'Benchmark Analysis'!$H67=E$1,'Benchmark Analysis'!$C67*4+'Benchmark Analysis'!$H67=E$1,'Benchmark Analysis'!$C67*5+'Benchmark Analysis'!$H67=E$1),'Benchmark Analysis'!$L67*(1+'Benchmark Analysis'!$C$110)^'Cash Flow'!E$1," ")</f>
        <v xml:space="preserve"> </v>
      </c>
      <c r="F71" s="8" t="str">
        <f>IF(OR('Benchmark Analysis'!$H67=F$1,'Benchmark Analysis'!$H67+'Benchmark Analysis'!$C67=F$1,'Benchmark Analysis'!$C67*2+'Benchmark Analysis'!$H67=F$1,'Benchmark Analysis'!$C67*3+'Benchmark Analysis'!$H67=F$1,'Benchmark Analysis'!$C67*4+'Benchmark Analysis'!$H67=F$1,'Benchmark Analysis'!$C67*5+'Benchmark Analysis'!$H67=F$1),'Benchmark Analysis'!$L67*(1+'Benchmark Analysis'!$C$110)^'Cash Flow'!F$1," ")</f>
        <v xml:space="preserve"> </v>
      </c>
      <c r="G71" s="8" t="str">
        <f>IF(OR('Benchmark Analysis'!$H67=G$1,'Benchmark Analysis'!$H67+'Benchmark Analysis'!$C67=G$1,'Benchmark Analysis'!$C67*2+'Benchmark Analysis'!$H67=G$1,'Benchmark Analysis'!$C67*3+'Benchmark Analysis'!$H67=G$1,'Benchmark Analysis'!$C67*4+'Benchmark Analysis'!$H67=G$1,'Benchmark Analysis'!$C67*5+'Benchmark Analysis'!$H67=G$1),'Benchmark Analysis'!$L67*(1+'Benchmark Analysis'!$C$110)^'Cash Flow'!G$1," ")</f>
        <v xml:space="preserve"> </v>
      </c>
      <c r="H71" s="8" t="str">
        <f>IF(OR('Benchmark Analysis'!$H67=H$1,'Benchmark Analysis'!$H67+'Benchmark Analysis'!$C67=H$1,'Benchmark Analysis'!$C67*2+'Benchmark Analysis'!$H67=H$1,'Benchmark Analysis'!$C67*3+'Benchmark Analysis'!$H67=H$1,'Benchmark Analysis'!$C67*4+'Benchmark Analysis'!$H67=H$1,'Benchmark Analysis'!$C67*5+'Benchmark Analysis'!$H67=H$1),'Benchmark Analysis'!$L67*(1+'Benchmark Analysis'!$C$110)^'Cash Flow'!H$1," ")</f>
        <v xml:space="preserve"> </v>
      </c>
      <c r="I71" s="8" t="str">
        <f>IF(OR('Benchmark Analysis'!$H67=I$1,'Benchmark Analysis'!$H67+'Benchmark Analysis'!$C67=I$1,'Benchmark Analysis'!$C67*2+'Benchmark Analysis'!$H67=I$1,'Benchmark Analysis'!$C67*3+'Benchmark Analysis'!$H67=I$1,'Benchmark Analysis'!$C67*4+'Benchmark Analysis'!$H67=I$1,'Benchmark Analysis'!$C67*5+'Benchmark Analysis'!$H67=I$1),'Benchmark Analysis'!$L67*(1+'Benchmark Analysis'!$C$110)^'Cash Flow'!I$1," ")</f>
        <v xml:space="preserve"> </v>
      </c>
      <c r="J71" s="8" t="str">
        <f>IF(OR('Benchmark Analysis'!$H67=J$1,'Benchmark Analysis'!$H67+'Benchmark Analysis'!$C67=J$1,'Benchmark Analysis'!$C67*2+'Benchmark Analysis'!$H67=J$1,'Benchmark Analysis'!$C67*3+'Benchmark Analysis'!$H67=J$1,'Benchmark Analysis'!$C67*4+'Benchmark Analysis'!$H67=J$1,'Benchmark Analysis'!$C67*5+'Benchmark Analysis'!$H67=J$1),'Benchmark Analysis'!$L67*(1+'Benchmark Analysis'!$C$110)^'Cash Flow'!J$1," ")</f>
        <v xml:space="preserve"> </v>
      </c>
      <c r="K71" s="8" t="str">
        <f>IF(OR('Benchmark Analysis'!$H67=K$1,'Benchmark Analysis'!$H67+'Benchmark Analysis'!$C67=K$1,'Benchmark Analysis'!$C67*2+'Benchmark Analysis'!$H67=K$1,'Benchmark Analysis'!$C67*3+'Benchmark Analysis'!$H67=K$1,'Benchmark Analysis'!$C67*4+'Benchmark Analysis'!$H67=K$1,'Benchmark Analysis'!$C67*5+'Benchmark Analysis'!$H67=K$1),'Benchmark Analysis'!$L67*(1+'Benchmark Analysis'!$C$110)^'Cash Flow'!K$1," ")</f>
        <v xml:space="preserve"> </v>
      </c>
      <c r="L71" s="8" t="str">
        <f>IF(OR('Benchmark Analysis'!$H67=L$1,'Benchmark Analysis'!$H67+'Benchmark Analysis'!$C67=L$1,'Benchmark Analysis'!$C67*2+'Benchmark Analysis'!$H67=L$1,'Benchmark Analysis'!$C67*3+'Benchmark Analysis'!$H67=L$1,'Benchmark Analysis'!$C67*4+'Benchmark Analysis'!$H67=L$1,'Benchmark Analysis'!$C67*5+'Benchmark Analysis'!$H67=L$1),'Benchmark Analysis'!$L67*(1+'Benchmark Analysis'!$C$110)^'Cash Flow'!L$1," ")</f>
        <v xml:space="preserve"> </v>
      </c>
      <c r="M71" s="8">
        <f>IF(OR('Benchmark Analysis'!$H67=M$1,'Benchmark Analysis'!$H67+'Benchmark Analysis'!$C67=M$1,'Benchmark Analysis'!$C67*2+'Benchmark Analysis'!$H67=M$1,'Benchmark Analysis'!$C67*3+'Benchmark Analysis'!$H67=M$1,'Benchmark Analysis'!$C67*4+'Benchmark Analysis'!$H67=M$1,'Benchmark Analysis'!$C67*5+'Benchmark Analysis'!$H67=M$1),'Benchmark Analysis'!$L67*(1+'Benchmark Analysis'!$C$110)^'Cash Flow'!M$1," ")</f>
        <v>30474.860499868926</v>
      </c>
      <c r="N71" s="8" t="str">
        <f>IF(OR('Benchmark Analysis'!$H67=N$1,'Benchmark Analysis'!$H67+'Benchmark Analysis'!$C67=N$1,'Benchmark Analysis'!$C67*2+'Benchmark Analysis'!$H67=N$1,'Benchmark Analysis'!$C67*3+'Benchmark Analysis'!$H67=N$1,'Benchmark Analysis'!$C67*4+'Benchmark Analysis'!$H67=N$1,'Benchmark Analysis'!$C67*5+'Benchmark Analysis'!$H67=N$1),'Benchmark Analysis'!$L67*(1+'Benchmark Analysis'!$C$110)^'Cash Flow'!N$1," ")</f>
        <v xml:space="preserve"> </v>
      </c>
      <c r="O71" s="8" t="str">
        <f>IF(OR('Benchmark Analysis'!$H67=O$1,'Benchmark Analysis'!$H67+'Benchmark Analysis'!$C67=O$1,'Benchmark Analysis'!$C67*2+'Benchmark Analysis'!$H67=O$1,'Benchmark Analysis'!$C67*3+'Benchmark Analysis'!$H67=O$1,'Benchmark Analysis'!$C67*4+'Benchmark Analysis'!$H67=O$1,'Benchmark Analysis'!$C67*5+'Benchmark Analysis'!$H67=O$1),'Benchmark Analysis'!$L67*(1+'Benchmark Analysis'!$C$110)^'Cash Flow'!O$1," ")</f>
        <v xml:space="preserve"> </v>
      </c>
      <c r="P71" s="8" t="str">
        <f>IF(OR('Benchmark Analysis'!$H67=P$1,'Benchmark Analysis'!$H67+'Benchmark Analysis'!$C67=P$1,'Benchmark Analysis'!$C67*2+'Benchmark Analysis'!$H67=P$1,'Benchmark Analysis'!$C67*3+'Benchmark Analysis'!$H67=P$1,'Benchmark Analysis'!$C67*4+'Benchmark Analysis'!$H67=P$1,'Benchmark Analysis'!$C67*5+'Benchmark Analysis'!$H67=P$1),'Benchmark Analysis'!$L67*(1+'Benchmark Analysis'!$C$110)^'Cash Flow'!P$1," ")</f>
        <v xml:space="preserve"> </v>
      </c>
      <c r="Q71" s="8" t="str">
        <f>IF(OR('Benchmark Analysis'!$H67=Q$1,'Benchmark Analysis'!$H67+'Benchmark Analysis'!$C67=Q$1,'Benchmark Analysis'!$C67*2+'Benchmark Analysis'!$H67=Q$1,'Benchmark Analysis'!$C67*3+'Benchmark Analysis'!$H67=Q$1,'Benchmark Analysis'!$C67*4+'Benchmark Analysis'!$H67=Q$1,'Benchmark Analysis'!$C67*5+'Benchmark Analysis'!$H67=Q$1),'Benchmark Analysis'!$L67*(1+'Benchmark Analysis'!$C$110)^'Cash Flow'!Q$1," ")</f>
        <v xml:space="preserve"> </v>
      </c>
      <c r="R71" s="8" t="str">
        <f>IF(OR('Benchmark Analysis'!$H67=R$1,'Benchmark Analysis'!$H67+'Benchmark Analysis'!$C67=R$1,'Benchmark Analysis'!$C67*2+'Benchmark Analysis'!$H67=R$1,'Benchmark Analysis'!$C67*3+'Benchmark Analysis'!$H67=R$1,'Benchmark Analysis'!$C67*4+'Benchmark Analysis'!$H67=R$1,'Benchmark Analysis'!$C67*5+'Benchmark Analysis'!$H67=R$1),'Benchmark Analysis'!$L67*(1+'Benchmark Analysis'!$C$110)^'Cash Flow'!R$1," ")</f>
        <v xml:space="preserve"> </v>
      </c>
      <c r="S71" s="8" t="str">
        <f>IF(OR('Benchmark Analysis'!$H67=S$1,'Benchmark Analysis'!$H67+'Benchmark Analysis'!$C67=S$1,'Benchmark Analysis'!$C67*2+'Benchmark Analysis'!$H67=S$1,'Benchmark Analysis'!$C67*3+'Benchmark Analysis'!$H67=S$1,'Benchmark Analysis'!$C67*4+'Benchmark Analysis'!$H67=S$1,'Benchmark Analysis'!$C67*5+'Benchmark Analysis'!$H67=S$1),'Benchmark Analysis'!$L67*(1+'Benchmark Analysis'!$C$110)^'Cash Flow'!S$1," ")</f>
        <v xml:space="preserve"> </v>
      </c>
      <c r="T71" s="8" t="str">
        <f>IF(OR('Benchmark Analysis'!$H67=T$1,'Benchmark Analysis'!$H67+'Benchmark Analysis'!$C67=T$1,'Benchmark Analysis'!$C67*2+'Benchmark Analysis'!$H67=T$1,'Benchmark Analysis'!$C67*3+'Benchmark Analysis'!$H67=T$1,'Benchmark Analysis'!$C67*4+'Benchmark Analysis'!$H67=T$1,'Benchmark Analysis'!$C67*5+'Benchmark Analysis'!$H67=T$1),'Benchmark Analysis'!$L67*(1+'Benchmark Analysis'!$C$110)^'Cash Flow'!T$1," ")</f>
        <v xml:space="preserve"> </v>
      </c>
      <c r="U71" s="8" t="str">
        <f>IF(OR('Benchmark Analysis'!$H67=U$1,'Benchmark Analysis'!$H67+'Benchmark Analysis'!$C67=U$1,'Benchmark Analysis'!$C67*2+'Benchmark Analysis'!$H67=U$1,'Benchmark Analysis'!$C67*3+'Benchmark Analysis'!$H67=U$1,'Benchmark Analysis'!$C67*4+'Benchmark Analysis'!$H67=U$1,'Benchmark Analysis'!$C67*5+'Benchmark Analysis'!$H67=U$1),'Benchmark Analysis'!$L67*(1+'Benchmark Analysis'!$C$110)^'Cash Flow'!U$1," ")</f>
        <v xml:space="preserve"> </v>
      </c>
      <c r="V71" s="8" t="str">
        <f>IF(OR('Benchmark Analysis'!$H67=V$1,'Benchmark Analysis'!$H67+'Benchmark Analysis'!$C67=V$1,'Benchmark Analysis'!$C67*2+'Benchmark Analysis'!$H67=V$1,'Benchmark Analysis'!$C67*3+'Benchmark Analysis'!$H67=V$1,'Benchmark Analysis'!$C67*4+'Benchmark Analysis'!$H67=V$1,'Benchmark Analysis'!$C67*5+'Benchmark Analysis'!$H67=V$1),'Benchmark Analysis'!$L67*(1+'Benchmark Analysis'!$C$110)^'Cash Flow'!V$1," ")</f>
        <v xml:space="preserve"> </v>
      </c>
      <c r="W71" s="8" t="str">
        <f>IF(OR('Benchmark Analysis'!$H67=W$1,'Benchmark Analysis'!$H67+'Benchmark Analysis'!$C67=W$1,'Benchmark Analysis'!$C67*2+'Benchmark Analysis'!$H67=W$1,'Benchmark Analysis'!$C67*3+'Benchmark Analysis'!$H67=W$1,'Benchmark Analysis'!$C67*4+'Benchmark Analysis'!$H67=W$1,'Benchmark Analysis'!$C67*5+'Benchmark Analysis'!$H67=W$1),'Benchmark Analysis'!$L67*(1+'Benchmark Analysis'!$C$110)^'Cash Flow'!W$1," ")</f>
        <v xml:space="preserve"> </v>
      </c>
      <c r="X71" s="8" t="str">
        <f>IF(OR('Benchmark Analysis'!$H67=X$1,'Benchmark Analysis'!$H67+'Benchmark Analysis'!$C67=X$1,'Benchmark Analysis'!$C67*2+'Benchmark Analysis'!$H67=X$1,'Benchmark Analysis'!$C67*3+'Benchmark Analysis'!$H67=X$1,'Benchmark Analysis'!$C67*4+'Benchmark Analysis'!$H67=X$1,'Benchmark Analysis'!$C67*5+'Benchmark Analysis'!$H67=X$1),'Benchmark Analysis'!$L67*(1+'Benchmark Analysis'!$C$110)^'Cash Flow'!X$1," ")</f>
        <v xml:space="preserve"> </v>
      </c>
      <c r="Y71" s="8" t="str">
        <f>IF(OR('Benchmark Analysis'!$H67=Y$1,'Benchmark Analysis'!$H67+'Benchmark Analysis'!$C67=Y$1,'Benchmark Analysis'!$C67*2+'Benchmark Analysis'!$H67=Y$1,'Benchmark Analysis'!$C67*3+'Benchmark Analysis'!$H67=Y$1,'Benchmark Analysis'!$C67*4+'Benchmark Analysis'!$H67=Y$1,'Benchmark Analysis'!$C67*5+'Benchmark Analysis'!$H67=Y$1),'Benchmark Analysis'!$L67*(1+'Benchmark Analysis'!$C$110)^'Cash Flow'!Y$1," ")</f>
        <v xml:space="preserve"> </v>
      </c>
      <c r="Z71" s="8" t="str">
        <f>IF(OR('Benchmark Analysis'!$H67=Z$1,'Benchmark Analysis'!$H67+'Benchmark Analysis'!$C67=Z$1,'Benchmark Analysis'!$C67*2+'Benchmark Analysis'!$H67=Z$1,'Benchmark Analysis'!$C67*3+'Benchmark Analysis'!$H67=Z$1,'Benchmark Analysis'!$C67*4+'Benchmark Analysis'!$H67=Z$1,'Benchmark Analysis'!$C67*5+'Benchmark Analysis'!$H67=Z$1),'Benchmark Analysis'!$L67*(1+'Benchmark Analysis'!$C$110)^'Cash Flow'!Z$1," ")</f>
        <v xml:space="preserve"> </v>
      </c>
      <c r="AA71" s="8" t="str">
        <f>IF(OR('Benchmark Analysis'!$H67=AA$1,'Benchmark Analysis'!$H67+'Benchmark Analysis'!$C67=AA$1,'Benchmark Analysis'!$C67*2+'Benchmark Analysis'!$H67=AA$1,'Benchmark Analysis'!$C67*3+'Benchmark Analysis'!$H67=AA$1,'Benchmark Analysis'!$C67*4+'Benchmark Analysis'!$H67=AA$1,'Benchmark Analysis'!$C67*5+'Benchmark Analysis'!$H67=AA$1),'Benchmark Analysis'!$L67*(1+'Benchmark Analysis'!$C$110)^'Cash Flow'!AA$1," ")</f>
        <v xml:space="preserve"> </v>
      </c>
      <c r="AB71" s="8" t="str">
        <f>IF(OR('Benchmark Analysis'!$H67=AB$1,'Benchmark Analysis'!$H67+'Benchmark Analysis'!$C67=AB$1,'Benchmark Analysis'!$C67*2+'Benchmark Analysis'!$H67=AB$1,'Benchmark Analysis'!$C67*3+'Benchmark Analysis'!$H67=AB$1,'Benchmark Analysis'!$C67*4+'Benchmark Analysis'!$H67=AB$1,'Benchmark Analysis'!$C67*5+'Benchmark Analysis'!$H67=AB$1),'Benchmark Analysis'!$L67*(1+'Benchmark Analysis'!$C$110)^'Cash Flow'!AB$1," ")</f>
        <v xml:space="preserve"> </v>
      </c>
      <c r="AC71" s="8" t="str">
        <f>IF(OR('Benchmark Analysis'!$H67=AC$1,'Benchmark Analysis'!$H67+'Benchmark Analysis'!$C67=AC$1,'Benchmark Analysis'!$C67*2+'Benchmark Analysis'!$H67=AC$1,'Benchmark Analysis'!$C67*3+'Benchmark Analysis'!$H67=AC$1,'Benchmark Analysis'!$C67*4+'Benchmark Analysis'!$H67=AC$1,'Benchmark Analysis'!$C67*5+'Benchmark Analysis'!$H67=AC$1),'Benchmark Analysis'!$L67*(1+'Benchmark Analysis'!$C$110)^'Cash Flow'!AC$1," ")</f>
        <v xml:space="preserve"> </v>
      </c>
      <c r="AD71" s="8" t="str">
        <f>IF(OR('Benchmark Analysis'!$H67=AD$1,'Benchmark Analysis'!$H67+'Benchmark Analysis'!$C67=AD$1,'Benchmark Analysis'!$C67*2+'Benchmark Analysis'!$H67=AD$1,'Benchmark Analysis'!$C67*3+'Benchmark Analysis'!$H67=AD$1,'Benchmark Analysis'!$C67*4+'Benchmark Analysis'!$H67=AD$1,'Benchmark Analysis'!$C67*5+'Benchmark Analysis'!$H67=AD$1),'Benchmark Analysis'!$L67*(1+'Benchmark Analysis'!$C$110)^'Cash Flow'!AD$1," ")</f>
        <v xml:space="preserve"> </v>
      </c>
      <c r="AE71" s="8" t="str">
        <f>IF(OR('Benchmark Analysis'!$H67=AE$1,'Benchmark Analysis'!$H67+'Benchmark Analysis'!$C67=AE$1,'Benchmark Analysis'!$C67*2+'Benchmark Analysis'!$H67=AE$1,'Benchmark Analysis'!$C67*3+'Benchmark Analysis'!$H67=AE$1,'Benchmark Analysis'!$C67*4+'Benchmark Analysis'!$H67=AE$1,'Benchmark Analysis'!$C67*5+'Benchmark Analysis'!$H67=AE$1),'Benchmark Analysis'!$L67*(1+'Benchmark Analysis'!$C$110)^'Cash Flow'!AE$1," ")</f>
        <v xml:space="preserve"> </v>
      </c>
      <c r="AF71" s="8" t="str">
        <f>IF(OR('Benchmark Analysis'!$H67=AF$1,'Benchmark Analysis'!$H67+'Benchmark Analysis'!$C67=AF$1,'Benchmark Analysis'!$C67*2+'Benchmark Analysis'!$H67=AF$1,'Benchmark Analysis'!$C67*3+'Benchmark Analysis'!$H67=AF$1,'Benchmark Analysis'!$C67*4+'Benchmark Analysis'!$H67=AF$1,'Benchmark Analysis'!$C67*5+'Benchmark Analysis'!$H67=AF$1),'Benchmark Analysis'!$L67*(1+'Benchmark Analysis'!$C$110)^'Cash Flow'!AF$1," ")</f>
        <v xml:space="preserve"> </v>
      </c>
      <c r="AG71" s="8" t="str">
        <f>IF(OR('Benchmark Analysis'!$H67=AG$1,'Benchmark Analysis'!$H67+'Benchmark Analysis'!$C67=AG$1,'Benchmark Analysis'!$C67*2+'Benchmark Analysis'!$H67=AG$1,'Benchmark Analysis'!$C67*3+'Benchmark Analysis'!$H67=AG$1,'Benchmark Analysis'!$C67*4+'Benchmark Analysis'!$H67=AG$1,'Benchmark Analysis'!$C67*5+'Benchmark Analysis'!$H67=AG$1),'Benchmark Analysis'!$L67*(1+'Benchmark Analysis'!$C$110)^'Cash Flow'!AG$1," ")</f>
        <v xml:space="preserve"> </v>
      </c>
    </row>
    <row r="72" spans="1:33" x14ac:dyDescent="0.2">
      <c r="A72" s="80" t="str">
        <f>'Benchmark Analysis'!A68</f>
        <v>17A</v>
      </c>
      <c r="B72" s="66" t="str">
        <f>'Benchmark Analysis'!B68</f>
        <v>Primary HVAC pumps - Bell and Gossett &amp; Taco pumps in boiler room</v>
      </c>
      <c r="C72" s="7"/>
      <c r="D72" s="8" t="str">
        <f>IF(OR('Benchmark Analysis'!$H68=D$1,'Benchmark Analysis'!$H68+'Benchmark Analysis'!$C68=D$1,'Benchmark Analysis'!$C68*2+'Benchmark Analysis'!$H68=D$1,'Benchmark Analysis'!$C68*3+'Benchmark Analysis'!$H68=D$1,'Benchmark Analysis'!$C68*4+'Benchmark Analysis'!$H68=D$1,'Benchmark Analysis'!$C68*5+'Benchmark Analysis'!$H68=D$1),'Benchmark Analysis'!$L68*(1+'Benchmark Analysis'!$C$110)^'Cash Flow'!D$1," ")</f>
        <v xml:space="preserve"> </v>
      </c>
      <c r="E72" s="8" t="str">
        <f>IF(OR('Benchmark Analysis'!$H68=E$1,'Benchmark Analysis'!$H68+'Benchmark Analysis'!$C68=E$1,'Benchmark Analysis'!$C68*2+'Benchmark Analysis'!$H68=E$1,'Benchmark Analysis'!$C68*3+'Benchmark Analysis'!$H68=E$1,'Benchmark Analysis'!$C68*4+'Benchmark Analysis'!$H68=E$1,'Benchmark Analysis'!$C68*5+'Benchmark Analysis'!$H68=E$1),'Benchmark Analysis'!$L68*(1+'Benchmark Analysis'!$C$110)^'Cash Flow'!E$1," ")</f>
        <v xml:space="preserve"> </v>
      </c>
      <c r="F72" s="8" t="str">
        <f>IF(OR('Benchmark Analysis'!$H68=F$1,'Benchmark Analysis'!$H68+'Benchmark Analysis'!$C68=F$1,'Benchmark Analysis'!$C68*2+'Benchmark Analysis'!$H68=F$1,'Benchmark Analysis'!$C68*3+'Benchmark Analysis'!$H68=F$1,'Benchmark Analysis'!$C68*4+'Benchmark Analysis'!$H68=F$1,'Benchmark Analysis'!$C68*5+'Benchmark Analysis'!$H68=F$1),'Benchmark Analysis'!$L68*(1+'Benchmark Analysis'!$C$110)^'Cash Flow'!F$1," ")</f>
        <v xml:space="preserve"> </v>
      </c>
      <c r="G72" s="8" t="str">
        <f>IF(OR('Benchmark Analysis'!$H68=G$1,'Benchmark Analysis'!$H68+'Benchmark Analysis'!$C68=G$1,'Benchmark Analysis'!$C68*2+'Benchmark Analysis'!$H68=G$1,'Benchmark Analysis'!$C68*3+'Benchmark Analysis'!$H68=G$1,'Benchmark Analysis'!$C68*4+'Benchmark Analysis'!$H68=G$1,'Benchmark Analysis'!$C68*5+'Benchmark Analysis'!$H68=G$1),'Benchmark Analysis'!$L68*(1+'Benchmark Analysis'!$C$110)^'Cash Flow'!G$1," ")</f>
        <v xml:space="preserve"> </v>
      </c>
      <c r="H72" s="8" t="str">
        <f>IF(OR('Benchmark Analysis'!$H68=H$1,'Benchmark Analysis'!$H68+'Benchmark Analysis'!$C68=H$1,'Benchmark Analysis'!$C68*2+'Benchmark Analysis'!$H68=H$1,'Benchmark Analysis'!$C68*3+'Benchmark Analysis'!$H68=H$1,'Benchmark Analysis'!$C68*4+'Benchmark Analysis'!$H68=H$1,'Benchmark Analysis'!$C68*5+'Benchmark Analysis'!$H68=H$1),'Benchmark Analysis'!$L68*(1+'Benchmark Analysis'!$C$110)^'Cash Flow'!H$1," ")</f>
        <v xml:space="preserve"> </v>
      </c>
      <c r="I72" s="8">
        <f>IF(OR('Benchmark Analysis'!$H68=I$1,'Benchmark Analysis'!$H68+'Benchmark Analysis'!$C68=I$1,'Benchmark Analysis'!$C68*2+'Benchmark Analysis'!$H68=I$1,'Benchmark Analysis'!$C68*3+'Benchmark Analysis'!$H68=I$1,'Benchmark Analysis'!$C68*4+'Benchmark Analysis'!$H68=I$1,'Benchmark Analysis'!$C68*5+'Benchmark Analysis'!$H68=I$1),'Benchmark Analysis'!$L68*(1+'Benchmark Analysis'!$C$110)^'Cash Flow'!I$1," ")</f>
        <v>900.92993541120006</v>
      </c>
      <c r="J72" s="8" t="str">
        <f>IF(OR('Benchmark Analysis'!$H68=J$1,'Benchmark Analysis'!$H68+'Benchmark Analysis'!$C68=J$1,'Benchmark Analysis'!$C68*2+'Benchmark Analysis'!$H68=J$1,'Benchmark Analysis'!$C68*3+'Benchmark Analysis'!$H68=J$1,'Benchmark Analysis'!$C68*4+'Benchmark Analysis'!$H68=J$1,'Benchmark Analysis'!$C68*5+'Benchmark Analysis'!$H68=J$1),'Benchmark Analysis'!$L68*(1+'Benchmark Analysis'!$C$110)^'Cash Flow'!J$1," ")</f>
        <v xml:space="preserve"> </v>
      </c>
      <c r="K72" s="8" t="str">
        <f>IF(OR('Benchmark Analysis'!$H68=K$1,'Benchmark Analysis'!$H68+'Benchmark Analysis'!$C68=K$1,'Benchmark Analysis'!$C68*2+'Benchmark Analysis'!$H68=K$1,'Benchmark Analysis'!$C68*3+'Benchmark Analysis'!$H68=K$1,'Benchmark Analysis'!$C68*4+'Benchmark Analysis'!$H68=K$1,'Benchmark Analysis'!$C68*5+'Benchmark Analysis'!$H68=K$1),'Benchmark Analysis'!$L68*(1+'Benchmark Analysis'!$C$110)^'Cash Flow'!K$1," ")</f>
        <v xml:space="preserve"> </v>
      </c>
      <c r="L72" s="8" t="str">
        <f>IF(OR('Benchmark Analysis'!$H68=L$1,'Benchmark Analysis'!$H68+'Benchmark Analysis'!$C68=L$1,'Benchmark Analysis'!$C68*2+'Benchmark Analysis'!$H68=L$1,'Benchmark Analysis'!$C68*3+'Benchmark Analysis'!$H68=L$1,'Benchmark Analysis'!$C68*4+'Benchmark Analysis'!$H68=L$1,'Benchmark Analysis'!$C68*5+'Benchmark Analysis'!$H68=L$1),'Benchmark Analysis'!$L68*(1+'Benchmark Analysis'!$C$110)^'Cash Flow'!L$1," ")</f>
        <v xml:space="preserve"> </v>
      </c>
      <c r="M72" s="8" t="str">
        <f>IF(OR('Benchmark Analysis'!$H68=M$1,'Benchmark Analysis'!$H68+'Benchmark Analysis'!$C68=M$1,'Benchmark Analysis'!$C68*2+'Benchmark Analysis'!$H68=M$1,'Benchmark Analysis'!$C68*3+'Benchmark Analysis'!$H68=M$1,'Benchmark Analysis'!$C68*4+'Benchmark Analysis'!$H68=M$1,'Benchmark Analysis'!$C68*5+'Benchmark Analysis'!$H68=M$1),'Benchmark Analysis'!$L68*(1+'Benchmark Analysis'!$C$110)^'Cash Flow'!M$1," ")</f>
        <v xml:space="preserve"> </v>
      </c>
      <c r="N72" s="8" t="str">
        <f>IF(OR('Benchmark Analysis'!$H68=N$1,'Benchmark Analysis'!$H68+'Benchmark Analysis'!$C68=N$1,'Benchmark Analysis'!$C68*2+'Benchmark Analysis'!$H68=N$1,'Benchmark Analysis'!$C68*3+'Benchmark Analysis'!$H68=N$1,'Benchmark Analysis'!$C68*4+'Benchmark Analysis'!$H68=N$1,'Benchmark Analysis'!$C68*5+'Benchmark Analysis'!$H68=N$1),'Benchmark Analysis'!$L68*(1+'Benchmark Analysis'!$C$110)^'Cash Flow'!N$1," ")</f>
        <v xml:space="preserve"> </v>
      </c>
      <c r="O72" s="8" t="str">
        <f>IF(OR('Benchmark Analysis'!$H68=O$1,'Benchmark Analysis'!$H68+'Benchmark Analysis'!$C68=O$1,'Benchmark Analysis'!$C68*2+'Benchmark Analysis'!$H68=O$1,'Benchmark Analysis'!$C68*3+'Benchmark Analysis'!$H68=O$1,'Benchmark Analysis'!$C68*4+'Benchmark Analysis'!$H68=O$1,'Benchmark Analysis'!$C68*5+'Benchmark Analysis'!$H68=O$1),'Benchmark Analysis'!$L68*(1+'Benchmark Analysis'!$C$110)^'Cash Flow'!O$1," ")</f>
        <v xml:space="preserve"> </v>
      </c>
      <c r="P72" s="8" t="str">
        <f>IF(OR('Benchmark Analysis'!$H68=P$1,'Benchmark Analysis'!$H68+'Benchmark Analysis'!$C68=P$1,'Benchmark Analysis'!$C68*2+'Benchmark Analysis'!$H68=P$1,'Benchmark Analysis'!$C68*3+'Benchmark Analysis'!$H68=P$1,'Benchmark Analysis'!$C68*4+'Benchmark Analysis'!$H68=P$1,'Benchmark Analysis'!$C68*5+'Benchmark Analysis'!$H68=P$1),'Benchmark Analysis'!$L68*(1+'Benchmark Analysis'!$C$110)^'Cash Flow'!P$1," ")</f>
        <v xml:space="preserve"> </v>
      </c>
      <c r="Q72" s="8" t="str">
        <f>IF(OR('Benchmark Analysis'!$H68=Q$1,'Benchmark Analysis'!$H68+'Benchmark Analysis'!$C68=Q$1,'Benchmark Analysis'!$C68*2+'Benchmark Analysis'!$H68=Q$1,'Benchmark Analysis'!$C68*3+'Benchmark Analysis'!$H68=Q$1,'Benchmark Analysis'!$C68*4+'Benchmark Analysis'!$H68=Q$1,'Benchmark Analysis'!$C68*5+'Benchmark Analysis'!$H68=Q$1),'Benchmark Analysis'!$L68*(1+'Benchmark Analysis'!$C$110)^'Cash Flow'!Q$1," ")</f>
        <v xml:space="preserve"> </v>
      </c>
      <c r="R72" s="8" t="str">
        <f>IF(OR('Benchmark Analysis'!$H68=R$1,'Benchmark Analysis'!$H68+'Benchmark Analysis'!$C68=R$1,'Benchmark Analysis'!$C68*2+'Benchmark Analysis'!$H68=R$1,'Benchmark Analysis'!$C68*3+'Benchmark Analysis'!$H68=R$1,'Benchmark Analysis'!$C68*4+'Benchmark Analysis'!$H68=R$1,'Benchmark Analysis'!$C68*5+'Benchmark Analysis'!$H68=R$1),'Benchmark Analysis'!$L68*(1+'Benchmark Analysis'!$C$110)^'Cash Flow'!R$1," ")</f>
        <v xml:space="preserve"> </v>
      </c>
      <c r="S72" s="8">
        <f>IF(OR('Benchmark Analysis'!$H68=S$1,'Benchmark Analysis'!$H68+'Benchmark Analysis'!$C68=S$1,'Benchmark Analysis'!$C68*2+'Benchmark Analysis'!$H68=S$1,'Benchmark Analysis'!$C68*3+'Benchmark Analysis'!$H68=S$1,'Benchmark Analysis'!$C68*4+'Benchmark Analysis'!$H68=S$1,'Benchmark Analysis'!$C68*5+'Benchmark Analysis'!$H68=S$1),'Benchmark Analysis'!$L68*(1+'Benchmark Analysis'!$C$110)^'Cash Flow'!S$1," ")</f>
        <v>1098.2285640724897</v>
      </c>
      <c r="T72" s="8" t="str">
        <f>IF(OR('Benchmark Analysis'!$H68=T$1,'Benchmark Analysis'!$H68+'Benchmark Analysis'!$C68=T$1,'Benchmark Analysis'!$C68*2+'Benchmark Analysis'!$H68=T$1,'Benchmark Analysis'!$C68*3+'Benchmark Analysis'!$H68=T$1,'Benchmark Analysis'!$C68*4+'Benchmark Analysis'!$H68=T$1,'Benchmark Analysis'!$C68*5+'Benchmark Analysis'!$H68=T$1),'Benchmark Analysis'!$L68*(1+'Benchmark Analysis'!$C$110)^'Cash Flow'!T$1," ")</f>
        <v xml:space="preserve"> </v>
      </c>
      <c r="U72" s="8" t="str">
        <f>IF(OR('Benchmark Analysis'!$H68=U$1,'Benchmark Analysis'!$H68+'Benchmark Analysis'!$C68=U$1,'Benchmark Analysis'!$C68*2+'Benchmark Analysis'!$H68=U$1,'Benchmark Analysis'!$C68*3+'Benchmark Analysis'!$H68=U$1,'Benchmark Analysis'!$C68*4+'Benchmark Analysis'!$H68=U$1,'Benchmark Analysis'!$C68*5+'Benchmark Analysis'!$H68=U$1),'Benchmark Analysis'!$L68*(1+'Benchmark Analysis'!$C$110)^'Cash Flow'!U$1," ")</f>
        <v xml:space="preserve"> </v>
      </c>
      <c r="V72" s="8" t="str">
        <f>IF(OR('Benchmark Analysis'!$H68=V$1,'Benchmark Analysis'!$H68+'Benchmark Analysis'!$C68=V$1,'Benchmark Analysis'!$C68*2+'Benchmark Analysis'!$H68=V$1,'Benchmark Analysis'!$C68*3+'Benchmark Analysis'!$H68=V$1,'Benchmark Analysis'!$C68*4+'Benchmark Analysis'!$H68=V$1,'Benchmark Analysis'!$C68*5+'Benchmark Analysis'!$H68=V$1),'Benchmark Analysis'!$L68*(1+'Benchmark Analysis'!$C$110)^'Cash Flow'!V$1," ")</f>
        <v xml:space="preserve"> </v>
      </c>
      <c r="W72" s="8" t="str">
        <f>IF(OR('Benchmark Analysis'!$H68=W$1,'Benchmark Analysis'!$H68+'Benchmark Analysis'!$C68=W$1,'Benchmark Analysis'!$C68*2+'Benchmark Analysis'!$H68=W$1,'Benchmark Analysis'!$C68*3+'Benchmark Analysis'!$H68=W$1,'Benchmark Analysis'!$C68*4+'Benchmark Analysis'!$H68=W$1,'Benchmark Analysis'!$C68*5+'Benchmark Analysis'!$H68=W$1),'Benchmark Analysis'!$L68*(1+'Benchmark Analysis'!$C$110)^'Cash Flow'!W$1," ")</f>
        <v xml:space="preserve"> </v>
      </c>
      <c r="X72" s="8" t="str">
        <f>IF(OR('Benchmark Analysis'!$H68=X$1,'Benchmark Analysis'!$H68+'Benchmark Analysis'!$C68=X$1,'Benchmark Analysis'!$C68*2+'Benchmark Analysis'!$H68=X$1,'Benchmark Analysis'!$C68*3+'Benchmark Analysis'!$H68=X$1,'Benchmark Analysis'!$C68*4+'Benchmark Analysis'!$H68=X$1,'Benchmark Analysis'!$C68*5+'Benchmark Analysis'!$H68=X$1),'Benchmark Analysis'!$L68*(1+'Benchmark Analysis'!$C$110)^'Cash Flow'!X$1," ")</f>
        <v xml:space="preserve"> </v>
      </c>
      <c r="Y72" s="8" t="str">
        <f>IF(OR('Benchmark Analysis'!$H68=Y$1,'Benchmark Analysis'!$H68+'Benchmark Analysis'!$C68=Y$1,'Benchmark Analysis'!$C68*2+'Benchmark Analysis'!$H68=Y$1,'Benchmark Analysis'!$C68*3+'Benchmark Analysis'!$H68=Y$1,'Benchmark Analysis'!$C68*4+'Benchmark Analysis'!$H68=Y$1,'Benchmark Analysis'!$C68*5+'Benchmark Analysis'!$H68=Y$1),'Benchmark Analysis'!$L68*(1+'Benchmark Analysis'!$C$110)^'Cash Flow'!Y$1," ")</f>
        <v xml:space="preserve"> </v>
      </c>
      <c r="Z72" s="8" t="str">
        <f>IF(OR('Benchmark Analysis'!$H68=Z$1,'Benchmark Analysis'!$H68+'Benchmark Analysis'!$C68=Z$1,'Benchmark Analysis'!$C68*2+'Benchmark Analysis'!$H68=Z$1,'Benchmark Analysis'!$C68*3+'Benchmark Analysis'!$H68=Z$1,'Benchmark Analysis'!$C68*4+'Benchmark Analysis'!$H68=Z$1,'Benchmark Analysis'!$C68*5+'Benchmark Analysis'!$H68=Z$1),'Benchmark Analysis'!$L68*(1+'Benchmark Analysis'!$C$110)^'Cash Flow'!Z$1," ")</f>
        <v xml:space="preserve"> </v>
      </c>
      <c r="AA72" s="8" t="str">
        <f>IF(OR('Benchmark Analysis'!$H68=AA$1,'Benchmark Analysis'!$H68+'Benchmark Analysis'!$C68=AA$1,'Benchmark Analysis'!$C68*2+'Benchmark Analysis'!$H68=AA$1,'Benchmark Analysis'!$C68*3+'Benchmark Analysis'!$H68=AA$1,'Benchmark Analysis'!$C68*4+'Benchmark Analysis'!$H68=AA$1,'Benchmark Analysis'!$C68*5+'Benchmark Analysis'!$H68=AA$1),'Benchmark Analysis'!$L68*(1+'Benchmark Analysis'!$C$110)^'Cash Flow'!AA$1," ")</f>
        <v xml:space="preserve"> </v>
      </c>
      <c r="AB72" s="8" t="str">
        <f>IF(OR('Benchmark Analysis'!$H68=AB$1,'Benchmark Analysis'!$H68+'Benchmark Analysis'!$C68=AB$1,'Benchmark Analysis'!$C68*2+'Benchmark Analysis'!$H68=AB$1,'Benchmark Analysis'!$C68*3+'Benchmark Analysis'!$H68=AB$1,'Benchmark Analysis'!$C68*4+'Benchmark Analysis'!$H68=AB$1,'Benchmark Analysis'!$C68*5+'Benchmark Analysis'!$H68=AB$1),'Benchmark Analysis'!$L68*(1+'Benchmark Analysis'!$C$110)^'Cash Flow'!AB$1," ")</f>
        <v xml:space="preserve"> </v>
      </c>
      <c r="AC72" s="8">
        <f>IF(OR('Benchmark Analysis'!$H68=AC$1,'Benchmark Analysis'!$H68+'Benchmark Analysis'!$C68=AC$1,'Benchmark Analysis'!$C68*2+'Benchmark Analysis'!$H68=AC$1,'Benchmark Analysis'!$C68*3+'Benchmark Analysis'!$H68=AC$1,'Benchmark Analysis'!$C68*4+'Benchmark Analysis'!$H68=AC$1,'Benchmark Analysis'!$C68*5+'Benchmark Analysis'!$H68=AC$1),'Benchmark Analysis'!$L68*(1+'Benchmark Analysis'!$C$110)^'Cash Flow'!AC$1," ")</f>
        <v>1338.7344914832195</v>
      </c>
      <c r="AD72" s="8" t="str">
        <f>IF(OR('Benchmark Analysis'!$H68=AD$1,'Benchmark Analysis'!$H68+'Benchmark Analysis'!$C68=AD$1,'Benchmark Analysis'!$C68*2+'Benchmark Analysis'!$H68=AD$1,'Benchmark Analysis'!$C68*3+'Benchmark Analysis'!$H68=AD$1,'Benchmark Analysis'!$C68*4+'Benchmark Analysis'!$H68=AD$1,'Benchmark Analysis'!$C68*5+'Benchmark Analysis'!$H68=AD$1),'Benchmark Analysis'!$L68*(1+'Benchmark Analysis'!$C$110)^'Cash Flow'!AD$1," ")</f>
        <v xml:space="preserve"> </v>
      </c>
      <c r="AE72" s="8" t="str">
        <f>IF(OR('Benchmark Analysis'!$H68=AE$1,'Benchmark Analysis'!$H68+'Benchmark Analysis'!$C68=AE$1,'Benchmark Analysis'!$C68*2+'Benchmark Analysis'!$H68=AE$1,'Benchmark Analysis'!$C68*3+'Benchmark Analysis'!$H68=AE$1,'Benchmark Analysis'!$C68*4+'Benchmark Analysis'!$H68=AE$1,'Benchmark Analysis'!$C68*5+'Benchmark Analysis'!$H68=AE$1),'Benchmark Analysis'!$L68*(1+'Benchmark Analysis'!$C$110)^'Cash Flow'!AE$1," ")</f>
        <v xml:space="preserve"> </v>
      </c>
      <c r="AF72" s="8" t="str">
        <f>IF(OR('Benchmark Analysis'!$H68=AF$1,'Benchmark Analysis'!$H68+'Benchmark Analysis'!$C68=AF$1,'Benchmark Analysis'!$C68*2+'Benchmark Analysis'!$H68=AF$1,'Benchmark Analysis'!$C68*3+'Benchmark Analysis'!$H68=AF$1,'Benchmark Analysis'!$C68*4+'Benchmark Analysis'!$H68=AF$1,'Benchmark Analysis'!$C68*5+'Benchmark Analysis'!$H68=AF$1),'Benchmark Analysis'!$L68*(1+'Benchmark Analysis'!$C$110)^'Cash Flow'!AF$1," ")</f>
        <v xml:space="preserve"> </v>
      </c>
      <c r="AG72" s="8" t="str">
        <f>IF(OR('Benchmark Analysis'!$H68=AG$1,'Benchmark Analysis'!$H68+'Benchmark Analysis'!$C68=AG$1,'Benchmark Analysis'!$C68*2+'Benchmark Analysis'!$H68=AG$1,'Benchmark Analysis'!$C68*3+'Benchmark Analysis'!$H68=AG$1,'Benchmark Analysis'!$C68*4+'Benchmark Analysis'!$H68=AG$1,'Benchmark Analysis'!$C68*5+'Benchmark Analysis'!$H68=AG$1),'Benchmark Analysis'!$L68*(1+'Benchmark Analysis'!$C$110)^'Cash Flow'!AG$1," ")</f>
        <v xml:space="preserve"> </v>
      </c>
    </row>
    <row r="73" spans="1:33" x14ac:dyDescent="0.2">
      <c r="A73" s="80" t="str">
        <f>'Benchmark Analysis'!A69</f>
        <v>17B</v>
      </c>
      <c r="B73" s="66" t="str">
        <f>'Benchmark Analysis'!B69</f>
        <v>Primary HVAC pumps - Bell and Gossett pump in HVAC room</v>
      </c>
      <c r="C73" s="7"/>
      <c r="D73" s="8" t="str">
        <f>IF(OR('Benchmark Analysis'!$H69=D$1,'Benchmark Analysis'!$H69+'Benchmark Analysis'!$C69=D$1,'Benchmark Analysis'!$C69*2+'Benchmark Analysis'!$H69=D$1,'Benchmark Analysis'!$C69*3+'Benchmark Analysis'!$H69=D$1,'Benchmark Analysis'!$C69*4+'Benchmark Analysis'!$H69=D$1,'Benchmark Analysis'!$C69*5+'Benchmark Analysis'!$H69=D$1),'Benchmark Analysis'!$L69*(1+'Benchmark Analysis'!$C$110)^'Cash Flow'!D$1," ")</f>
        <v xml:space="preserve"> </v>
      </c>
      <c r="E73" s="8">
        <f>IF(OR('Benchmark Analysis'!$H69=E$1,'Benchmark Analysis'!$H69+'Benchmark Analysis'!$C69=E$1,'Benchmark Analysis'!$C69*2+'Benchmark Analysis'!$H69=E$1,'Benchmark Analysis'!$C69*3+'Benchmark Analysis'!$H69=E$1,'Benchmark Analysis'!$C69*4+'Benchmark Analysis'!$H69=E$1,'Benchmark Analysis'!$C69*5+'Benchmark Analysis'!$H69=E$1),'Benchmark Analysis'!$L69*(1+'Benchmark Analysis'!$C$110)^'Cash Flow'!E$1," ")</f>
        <v>624.24</v>
      </c>
      <c r="F73" s="8" t="str">
        <f>IF(OR('Benchmark Analysis'!$H69=F$1,'Benchmark Analysis'!$H69+'Benchmark Analysis'!$C69=F$1,'Benchmark Analysis'!$C69*2+'Benchmark Analysis'!$H69=F$1,'Benchmark Analysis'!$C69*3+'Benchmark Analysis'!$H69=F$1,'Benchmark Analysis'!$C69*4+'Benchmark Analysis'!$H69=F$1,'Benchmark Analysis'!$C69*5+'Benchmark Analysis'!$H69=F$1),'Benchmark Analysis'!$L69*(1+'Benchmark Analysis'!$C$110)^'Cash Flow'!F$1," ")</f>
        <v xml:space="preserve"> </v>
      </c>
      <c r="G73" s="8" t="str">
        <f>IF(OR('Benchmark Analysis'!$H69=G$1,'Benchmark Analysis'!$H69+'Benchmark Analysis'!$C69=G$1,'Benchmark Analysis'!$C69*2+'Benchmark Analysis'!$H69=G$1,'Benchmark Analysis'!$C69*3+'Benchmark Analysis'!$H69=G$1,'Benchmark Analysis'!$C69*4+'Benchmark Analysis'!$H69=G$1,'Benchmark Analysis'!$C69*5+'Benchmark Analysis'!$H69=G$1),'Benchmark Analysis'!$L69*(1+'Benchmark Analysis'!$C$110)^'Cash Flow'!G$1," ")</f>
        <v xml:space="preserve"> </v>
      </c>
      <c r="H73" s="8" t="str">
        <f>IF(OR('Benchmark Analysis'!$H69=H$1,'Benchmark Analysis'!$H69+'Benchmark Analysis'!$C69=H$1,'Benchmark Analysis'!$C69*2+'Benchmark Analysis'!$H69=H$1,'Benchmark Analysis'!$C69*3+'Benchmark Analysis'!$H69=H$1,'Benchmark Analysis'!$C69*4+'Benchmark Analysis'!$H69=H$1,'Benchmark Analysis'!$C69*5+'Benchmark Analysis'!$H69=H$1),'Benchmark Analysis'!$L69*(1+'Benchmark Analysis'!$C$110)^'Cash Flow'!H$1," ")</f>
        <v xml:space="preserve"> </v>
      </c>
      <c r="I73" s="8" t="str">
        <f>IF(OR('Benchmark Analysis'!$H69=I$1,'Benchmark Analysis'!$H69+'Benchmark Analysis'!$C69=I$1,'Benchmark Analysis'!$C69*2+'Benchmark Analysis'!$H69=I$1,'Benchmark Analysis'!$C69*3+'Benchmark Analysis'!$H69=I$1,'Benchmark Analysis'!$C69*4+'Benchmark Analysis'!$H69=I$1,'Benchmark Analysis'!$C69*5+'Benchmark Analysis'!$H69=I$1),'Benchmark Analysis'!$L69*(1+'Benchmark Analysis'!$C$110)^'Cash Flow'!I$1," ")</f>
        <v xml:space="preserve"> </v>
      </c>
      <c r="J73" s="8" t="str">
        <f>IF(OR('Benchmark Analysis'!$H69=J$1,'Benchmark Analysis'!$H69+'Benchmark Analysis'!$C69=J$1,'Benchmark Analysis'!$C69*2+'Benchmark Analysis'!$H69=J$1,'Benchmark Analysis'!$C69*3+'Benchmark Analysis'!$H69=J$1,'Benchmark Analysis'!$C69*4+'Benchmark Analysis'!$H69=J$1,'Benchmark Analysis'!$C69*5+'Benchmark Analysis'!$H69=J$1),'Benchmark Analysis'!$L69*(1+'Benchmark Analysis'!$C$110)^'Cash Flow'!J$1," ")</f>
        <v xml:space="preserve"> </v>
      </c>
      <c r="K73" s="8" t="str">
        <f>IF(OR('Benchmark Analysis'!$H69=K$1,'Benchmark Analysis'!$H69+'Benchmark Analysis'!$C69=K$1,'Benchmark Analysis'!$C69*2+'Benchmark Analysis'!$H69=K$1,'Benchmark Analysis'!$C69*3+'Benchmark Analysis'!$H69=K$1,'Benchmark Analysis'!$C69*4+'Benchmark Analysis'!$H69=K$1,'Benchmark Analysis'!$C69*5+'Benchmark Analysis'!$H69=K$1),'Benchmark Analysis'!$L69*(1+'Benchmark Analysis'!$C$110)^'Cash Flow'!K$1," ")</f>
        <v xml:space="preserve"> </v>
      </c>
      <c r="L73" s="8">
        <f>IF(OR('Benchmark Analysis'!$H69=L$1,'Benchmark Analysis'!$H69+'Benchmark Analysis'!$C69=L$1,'Benchmark Analysis'!$C69*2+'Benchmark Analysis'!$H69=L$1,'Benchmark Analysis'!$C69*3+'Benchmark Analysis'!$H69=L$1,'Benchmark Analysis'!$C69*4+'Benchmark Analysis'!$H69=L$1,'Benchmark Analysis'!$C69*5+'Benchmark Analysis'!$H69=L$1),'Benchmark Analysis'!$L69*(1+'Benchmark Analysis'!$C$110)^'Cash Flow'!L$1," ")</f>
        <v>717.05554117338647</v>
      </c>
      <c r="M73" s="8" t="str">
        <f>IF(OR('Benchmark Analysis'!$H69=M$1,'Benchmark Analysis'!$H69+'Benchmark Analysis'!$C69=M$1,'Benchmark Analysis'!$C69*2+'Benchmark Analysis'!$H69=M$1,'Benchmark Analysis'!$C69*3+'Benchmark Analysis'!$H69=M$1,'Benchmark Analysis'!$C69*4+'Benchmark Analysis'!$H69=M$1,'Benchmark Analysis'!$C69*5+'Benchmark Analysis'!$H69=M$1),'Benchmark Analysis'!$L69*(1+'Benchmark Analysis'!$C$110)^'Cash Flow'!M$1," ")</f>
        <v xml:space="preserve"> </v>
      </c>
      <c r="N73" s="8" t="str">
        <f>IF(OR('Benchmark Analysis'!$H69=N$1,'Benchmark Analysis'!$H69+'Benchmark Analysis'!$C69=N$1,'Benchmark Analysis'!$C69*2+'Benchmark Analysis'!$H69=N$1,'Benchmark Analysis'!$C69*3+'Benchmark Analysis'!$H69=N$1,'Benchmark Analysis'!$C69*4+'Benchmark Analysis'!$H69=N$1,'Benchmark Analysis'!$C69*5+'Benchmark Analysis'!$H69=N$1),'Benchmark Analysis'!$L69*(1+'Benchmark Analysis'!$C$110)^'Cash Flow'!N$1," ")</f>
        <v xml:space="preserve"> </v>
      </c>
      <c r="O73" s="8" t="str">
        <f>IF(OR('Benchmark Analysis'!$H69=O$1,'Benchmark Analysis'!$H69+'Benchmark Analysis'!$C69=O$1,'Benchmark Analysis'!$C69*2+'Benchmark Analysis'!$H69=O$1,'Benchmark Analysis'!$C69*3+'Benchmark Analysis'!$H69=O$1,'Benchmark Analysis'!$C69*4+'Benchmark Analysis'!$H69=O$1,'Benchmark Analysis'!$C69*5+'Benchmark Analysis'!$H69=O$1),'Benchmark Analysis'!$L69*(1+'Benchmark Analysis'!$C$110)^'Cash Flow'!O$1," ")</f>
        <v xml:space="preserve"> </v>
      </c>
      <c r="P73" s="8" t="str">
        <f>IF(OR('Benchmark Analysis'!$H69=P$1,'Benchmark Analysis'!$H69+'Benchmark Analysis'!$C69=P$1,'Benchmark Analysis'!$C69*2+'Benchmark Analysis'!$H69=P$1,'Benchmark Analysis'!$C69*3+'Benchmark Analysis'!$H69=P$1,'Benchmark Analysis'!$C69*4+'Benchmark Analysis'!$H69=P$1,'Benchmark Analysis'!$C69*5+'Benchmark Analysis'!$H69=P$1),'Benchmark Analysis'!$L69*(1+'Benchmark Analysis'!$C$110)^'Cash Flow'!P$1," ")</f>
        <v xml:space="preserve"> </v>
      </c>
      <c r="Q73" s="8" t="str">
        <f>IF(OR('Benchmark Analysis'!$H69=Q$1,'Benchmark Analysis'!$H69+'Benchmark Analysis'!$C69=Q$1,'Benchmark Analysis'!$C69*2+'Benchmark Analysis'!$H69=Q$1,'Benchmark Analysis'!$C69*3+'Benchmark Analysis'!$H69=Q$1,'Benchmark Analysis'!$C69*4+'Benchmark Analysis'!$H69=Q$1,'Benchmark Analysis'!$C69*5+'Benchmark Analysis'!$H69=Q$1),'Benchmark Analysis'!$L69*(1+'Benchmark Analysis'!$C$110)^'Cash Flow'!Q$1," ")</f>
        <v xml:space="preserve"> </v>
      </c>
      <c r="R73" s="8" t="str">
        <f>IF(OR('Benchmark Analysis'!$H69=R$1,'Benchmark Analysis'!$H69+'Benchmark Analysis'!$C69=R$1,'Benchmark Analysis'!$C69*2+'Benchmark Analysis'!$H69=R$1,'Benchmark Analysis'!$C69*3+'Benchmark Analysis'!$H69=R$1,'Benchmark Analysis'!$C69*4+'Benchmark Analysis'!$H69=R$1,'Benchmark Analysis'!$C69*5+'Benchmark Analysis'!$H69=R$1),'Benchmark Analysis'!$L69*(1+'Benchmark Analysis'!$C$110)^'Cash Flow'!R$1," ")</f>
        <v xml:space="preserve"> </v>
      </c>
      <c r="S73" s="8">
        <f>IF(OR('Benchmark Analysis'!$H69=S$1,'Benchmark Analysis'!$H69+'Benchmark Analysis'!$C69=S$1,'Benchmark Analysis'!$C69*2+'Benchmark Analysis'!$H69=S$1,'Benchmark Analysis'!$C69*3+'Benchmark Analysis'!$H69=S$1,'Benchmark Analysis'!$C69*4+'Benchmark Analysis'!$H69=S$1,'Benchmark Analysis'!$C69*5+'Benchmark Analysis'!$H69=S$1),'Benchmark Analysis'!$L69*(1+'Benchmark Analysis'!$C$110)^'Cash Flow'!S$1," ")</f>
        <v>823.67142305436721</v>
      </c>
      <c r="T73" s="8" t="str">
        <f>IF(OR('Benchmark Analysis'!$H69=T$1,'Benchmark Analysis'!$H69+'Benchmark Analysis'!$C69=T$1,'Benchmark Analysis'!$C69*2+'Benchmark Analysis'!$H69=T$1,'Benchmark Analysis'!$C69*3+'Benchmark Analysis'!$H69=T$1,'Benchmark Analysis'!$C69*4+'Benchmark Analysis'!$H69=T$1,'Benchmark Analysis'!$C69*5+'Benchmark Analysis'!$H69=T$1),'Benchmark Analysis'!$L69*(1+'Benchmark Analysis'!$C$110)^'Cash Flow'!T$1," ")</f>
        <v xml:space="preserve"> </v>
      </c>
      <c r="U73" s="8" t="str">
        <f>IF(OR('Benchmark Analysis'!$H69=U$1,'Benchmark Analysis'!$H69+'Benchmark Analysis'!$C69=U$1,'Benchmark Analysis'!$C69*2+'Benchmark Analysis'!$H69=U$1,'Benchmark Analysis'!$C69*3+'Benchmark Analysis'!$H69=U$1,'Benchmark Analysis'!$C69*4+'Benchmark Analysis'!$H69=U$1,'Benchmark Analysis'!$C69*5+'Benchmark Analysis'!$H69=U$1),'Benchmark Analysis'!$L69*(1+'Benchmark Analysis'!$C$110)^'Cash Flow'!U$1," ")</f>
        <v xml:space="preserve"> </v>
      </c>
      <c r="V73" s="8" t="str">
        <f>IF(OR('Benchmark Analysis'!$H69=V$1,'Benchmark Analysis'!$H69+'Benchmark Analysis'!$C69=V$1,'Benchmark Analysis'!$C69*2+'Benchmark Analysis'!$H69=V$1,'Benchmark Analysis'!$C69*3+'Benchmark Analysis'!$H69=V$1,'Benchmark Analysis'!$C69*4+'Benchmark Analysis'!$H69=V$1,'Benchmark Analysis'!$C69*5+'Benchmark Analysis'!$H69=V$1),'Benchmark Analysis'!$L69*(1+'Benchmark Analysis'!$C$110)^'Cash Flow'!V$1," ")</f>
        <v xml:space="preserve"> </v>
      </c>
      <c r="W73" s="8" t="str">
        <f>IF(OR('Benchmark Analysis'!$H69=W$1,'Benchmark Analysis'!$H69+'Benchmark Analysis'!$C69=W$1,'Benchmark Analysis'!$C69*2+'Benchmark Analysis'!$H69=W$1,'Benchmark Analysis'!$C69*3+'Benchmark Analysis'!$H69=W$1,'Benchmark Analysis'!$C69*4+'Benchmark Analysis'!$H69=W$1,'Benchmark Analysis'!$C69*5+'Benchmark Analysis'!$H69=W$1),'Benchmark Analysis'!$L69*(1+'Benchmark Analysis'!$C$110)^'Cash Flow'!W$1," ")</f>
        <v xml:space="preserve"> </v>
      </c>
      <c r="X73" s="8" t="str">
        <f>IF(OR('Benchmark Analysis'!$H69=X$1,'Benchmark Analysis'!$H69+'Benchmark Analysis'!$C69=X$1,'Benchmark Analysis'!$C69*2+'Benchmark Analysis'!$H69=X$1,'Benchmark Analysis'!$C69*3+'Benchmark Analysis'!$H69=X$1,'Benchmark Analysis'!$C69*4+'Benchmark Analysis'!$H69=X$1,'Benchmark Analysis'!$C69*5+'Benchmark Analysis'!$H69=X$1),'Benchmark Analysis'!$L69*(1+'Benchmark Analysis'!$C$110)^'Cash Flow'!X$1," ")</f>
        <v xml:space="preserve"> </v>
      </c>
      <c r="Y73" s="8" t="str">
        <f>IF(OR('Benchmark Analysis'!$H69=Y$1,'Benchmark Analysis'!$H69+'Benchmark Analysis'!$C69=Y$1,'Benchmark Analysis'!$C69*2+'Benchmark Analysis'!$H69=Y$1,'Benchmark Analysis'!$C69*3+'Benchmark Analysis'!$H69=Y$1,'Benchmark Analysis'!$C69*4+'Benchmark Analysis'!$H69=Y$1,'Benchmark Analysis'!$C69*5+'Benchmark Analysis'!$H69=Y$1),'Benchmark Analysis'!$L69*(1+'Benchmark Analysis'!$C$110)^'Cash Flow'!Y$1," ")</f>
        <v xml:space="preserve"> </v>
      </c>
      <c r="Z73" s="8">
        <f>IF(OR('Benchmark Analysis'!$H69=Z$1,'Benchmark Analysis'!$H69+'Benchmark Analysis'!$C69=Z$1,'Benchmark Analysis'!$C69*2+'Benchmark Analysis'!$H69=Z$1,'Benchmark Analysis'!$C69*3+'Benchmark Analysis'!$H69=Z$1,'Benchmark Analysis'!$C69*4+'Benchmark Analysis'!$H69=Z$1,'Benchmark Analysis'!$C69*5+'Benchmark Analysis'!$H69=Z$1),'Benchmark Analysis'!$L69*(1+'Benchmark Analysis'!$C$110)^'Cash Flow'!Z$1," ")</f>
        <v>946.1395585148382</v>
      </c>
      <c r="AA73" s="8" t="str">
        <f>IF(OR('Benchmark Analysis'!$H69=AA$1,'Benchmark Analysis'!$H69+'Benchmark Analysis'!$C69=AA$1,'Benchmark Analysis'!$C69*2+'Benchmark Analysis'!$H69=AA$1,'Benchmark Analysis'!$C69*3+'Benchmark Analysis'!$H69=AA$1,'Benchmark Analysis'!$C69*4+'Benchmark Analysis'!$H69=AA$1,'Benchmark Analysis'!$C69*5+'Benchmark Analysis'!$H69=AA$1),'Benchmark Analysis'!$L69*(1+'Benchmark Analysis'!$C$110)^'Cash Flow'!AA$1," ")</f>
        <v xml:space="preserve"> </v>
      </c>
      <c r="AB73" s="8" t="str">
        <f>IF(OR('Benchmark Analysis'!$H69=AB$1,'Benchmark Analysis'!$H69+'Benchmark Analysis'!$C69=AB$1,'Benchmark Analysis'!$C69*2+'Benchmark Analysis'!$H69=AB$1,'Benchmark Analysis'!$C69*3+'Benchmark Analysis'!$H69=AB$1,'Benchmark Analysis'!$C69*4+'Benchmark Analysis'!$H69=AB$1,'Benchmark Analysis'!$C69*5+'Benchmark Analysis'!$H69=AB$1),'Benchmark Analysis'!$L69*(1+'Benchmark Analysis'!$C$110)^'Cash Flow'!AB$1," ")</f>
        <v xml:space="preserve"> </v>
      </c>
      <c r="AC73" s="8" t="str">
        <f>IF(OR('Benchmark Analysis'!$H69=AC$1,'Benchmark Analysis'!$H69+'Benchmark Analysis'!$C69=AC$1,'Benchmark Analysis'!$C69*2+'Benchmark Analysis'!$H69=AC$1,'Benchmark Analysis'!$C69*3+'Benchmark Analysis'!$H69=AC$1,'Benchmark Analysis'!$C69*4+'Benchmark Analysis'!$H69=AC$1,'Benchmark Analysis'!$C69*5+'Benchmark Analysis'!$H69=AC$1),'Benchmark Analysis'!$L69*(1+'Benchmark Analysis'!$C$110)^'Cash Flow'!AC$1," ")</f>
        <v xml:space="preserve"> </v>
      </c>
      <c r="AD73" s="8" t="str">
        <f>IF(OR('Benchmark Analysis'!$H69=AD$1,'Benchmark Analysis'!$H69+'Benchmark Analysis'!$C69=AD$1,'Benchmark Analysis'!$C69*2+'Benchmark Analysis'!$H69=AD$1,'Benchmark Analysis'!$C69*3+'Benchmark Analysis'!$H69=AD$1,'Benchmark Analysis'!$C69*4+'Benchmark Analysis'!$H69=AD$1,'Benchmark Analysis'!$C69*5+'Benchmark Analysis'!$H69=AD$1),'Benchmark Analysis'!$L69*(1+'Benchmark Analysis'!$C$110)^'Cash Flow'!AD$1," ")</f>
        <v xml:space="preserve"> </v>
      </c>
      <c r="AE73" s="8" t="str">
        <f>IF(OR('Benchmark Analysis'!$H69=AE$1,'Benchmark Analysis'!$H69+'Benchmark Analysis'!$C69=AE$1,'Benchmark Analysis'!$C69*2+'Benchmark Analysis'!$H69=AE$1,'Benchmark Analysis'!$C69*3+'Benchmark Analysis'!$H69=AE$1,'Benchmark Analysis'!$C69*4+'Benchmark Analysis'!$H69=AE$1,'Benchmark Analysis'!$C69*5+'Benchmark Analysis'!$H69=AE$1),'Benchmark Analysis'!$L69*(1+'Benchmark Analysis'!$C$110)^'Cash Flow'!AE$1," ")</f>
        <v xml:space="preserve"> </v>
      </c>
      <c r="AF73" s="8" t="str">
        <f>IF(OR('Benchmark Analysis'!$H69=AF$1,'Benchmark Analysis'!$H69+'Benchmark Analysis'!$C69=AF$1,'Benchmark Analysis'!$C69*2+'Benchmark Analysis'!$H69=AF$1,'Benchmark Analysis'!$C69*3+'Benchmark Analysis'!$H69=AF$1,'Benchmark Analysis'!$C69*4+'Benchmark Analysis'!$H69=AF$1,'Benchmark Analysis'!$C69*5+'Benchmark Analysis'!$H69=AF$1),'Benchmark Analysis'!$L69*(1+'Benchmark Analysis'!$C$110)^'Cash Flow'!AF$1," ")</f>
        <v xml:space="preserve"> </v>
      </c>
      <c r="AG73" s="8">
        <f>IF(OR('Benchmark Analysis'!$H69=AG$1,'Benchmark Analysis'!$H69+'Benchmark Analysis'!$C69=AG$1,'Benchmark Analysis'!$C69*2+'Benchmark Analysis'!$H69=AG$1,'Benchmark Analysis'!$C69*3+'Benchmark Analysis'!$H69=AG$1,'Benchmark Analysis'!$C69*4+'Benchmark Analysis'!$H69=AG$1,'Benchmark Analysis'!$C69*5+'Benchmark Analysis'!$H69=AG$1),'Benchmark Analysis'!$L69*(1+'Benchmark Analysis'!$C$110)^'Cash Flow'!AG$1," ")</f>
        <v>1086.8169504620121</v>
      </c>
    </row>
    <row r="74" spans="1:33" x14ac:dyDescent="0.2">
      <c r="A74" s="80">
        <f>'Benchmark Analysis'!A70</f>
        <v>18</v>
      </c>
      <c r="B74" s="66" t="str">
        <f>'Benchmark Analysis'!B70</f>
        <v>Make-up air unit/heat Exchanger (Carrier unit) - for church</v>
      </c>
      <c r="C74" s="7"/>
      <c r="D74" s="8" t="str">
        <f>IF(OR('Benchmark Analysis'!$H70=D$1,'Benchmark Analysis'!$H70+'Benchmark Analysis'!$C70=D$1,'Benchmark Analysis'!$C70*2+'Benchmark Analysis'!$H70=D$1,'Benchmark Analysis'!$C70*3+'Benchmark Analysis'!$H70=D$1,'Benchmark Analysis'!$C70*4+'Benchmark Analysis'!$H70=D$1,'Benchmark Analysis'!$C70*5+'Benchmark Analysis'!$H70=D$1),'Benchmark Analysis'!$L70*(1+'Benchmark Analysis'!$C$110)^'Cash Flow'!D$1," ")</f>
        <v xml:space="preserve"> </v>
      </c>
      <c r="E74" s="8" t="str">
        <f>IF(OR('Benchmark Analysis'!$H70=E$1,'Benchmark Analysis'!$H70+'Benchmark Analysis'!$C70=E$1,'Benchmark Analysis'!$C70*2+'Benchmark Analysis'!$H70=E$1,'Benchmark Analysis'!$C70*3+'Benchmark Analysis'!$H70=E$1,'Benchmark Analysis'!$C70*4+'Benchmark Analysis'!$H70=E$1,'Benchmark Analysis'!$C70*5+'Benchmark Analysis'!$H70=E$1),'Benchmark Analysis'!$L70*(1+'Benchmark Analysis'!$C$110)^'Cash Flow'!E$1," ")</f>
        <v xml:space="preserve"> </v>
      </c>
      <c r="F74" s="8" t="str">
        <f>IF(OR('Benchmark Analysis'!$H70=F$1,'Benchmark Analysis'!$H70+'Benchmark Analysis'!$C70=F$1,'Benchmark Analysis'!$C70*2+'Benchmark Analysis'!$H70=F$1,'Benchmark Analysis'!$C70*3+'Benchmark Analysis'!$H70=F$1,'Benchmark Analysis'!$C70*4+'Benchmark Analysis'!$H70=F$1,'Benchmark Analysis'!$C70*5+'Benchmark Analysis'!$H70=F$1),'Benchmark Analysis'!$L70*(1+'Benchmark Analysis'!$C$110)^'Cash Flow'!F$1," ")</f>
        <v xml:space="preserve"> </v>
      </c>
      <c r="G74" s="8" t="str">
        <f>IF(OR('Benchmark Analysis'!$H70=G$1,'Benchmark Analysis'!$H70+'Benchmark Analysis'!$C70=G$1,'Benchmark Analysis'!$C70*2+'Benchmark Analysis'!$H70=G$1,'Benchmark Analysis'!$C70*3+'Benchmark Analysis'!$H70=G$1,'Benchmark Analysis'!$C70*4+'Benchmark Analysis'!$H70=G$1,'Benchmark Analysis'!$C70*5+'Benchmark Analysis'!$H70=G$1),'Benchmark Analysis'!$L70*(1+'Benchmark Analysis'!$C$110)^'Cash Flow'!G$1," ")</f>
        <v xml:space="preserve"> </v>
      </c>
      <c r="H74" s="8" t="str">
        <f>IF(OR('Benchmark Analysis'!$H70=H$1,'Benchmark Analysis'!$H70+'Benchmark Analysis'!$C70=H$1,'Benchmark Analysis'!$C70*2+'Benchmark Analysis'!$H70=H$1,'Benchmark Analysis'!$C70*3+'Benchmark Analysis'!$H70=H$1,'Benchmark Analysis'!$C70*4+'Benchmark Analysis'!$H70=H$1,'Benchmark Analysis'!$C70*5+'Benchmark Analysis'!$H70=H$1),'Benchmark Analysis'!$L70*(1+'Benchmark Analysis'!$C$110)^'Cash Flow'!H$1," ")</f>
        <v xml:space="preserve"> </v>
      </c>
      <c r="I74" s="8" t="str">
        <f>IF(OR('Benchmark Analysis'!$H70=I$1,'Benchmark Analysis'!$H70+'Benchmark Analysis'!$C70=I$1,'Benchmark Analysis'!$C70*2+'Benchmark Analysis'!$H70=I$1,'Benchmark Analysis'!$C70*3+'Benchmark Analysis'!$H70=I$1,'Benchmark Analysis'!$C70*4+'Benchmark Analysis'!$H70=I$1,'Benchmark Analysis'!$C70*5+'Benchmark Analysis'!$H70=I$1),'Benchmark Analysis'!$L70*(1+'Benchmark Analysis'!$C$110)^'Cash Flow'!I$1," ")</f>
        <v xml:space="preserve"> </v>
      </c>
      <c r="J74" s="8" t="str">
        <f>IF(OR('Benchmark Analysis'!$H70=J$1,'Benchmark Analysis'!$H70+'Benchmark Analysis'!$C70=J$1,'Benchmark Analysis'!$C70*2+'Benchmark Analysis'!$H70=J$1,'Benchmark Analysis'!$C70*3+'Benchmark Analysis'!$H70=J$1,'Benchmark Analysis'!$C70*4+'Benchmark Analysis'!$H70=J$1,'Benchmark Analysis'!$C70*5+'Benchmark Analysis'!$H70=J$1),'Benchmark Analysis'!$L70*(1+'Benchmark Analysis'!$C$110)^'Cash Flow'!J$1," ")</f>
        <v xml:space="preserve"> </v>
      </c>
      <c r="K74" s="8" t="str">
        <f>IF(OR('Benchmark Analysis'!$H70=K$1,'Benchmark Analysis'!$H70+'Benchmark Analysis'!$C70=K$1,'Benchmark Analysis'!$C70*2+'Benchmark Analysis'!$H70=K$1,'Benchmark Analysis'!$C70*3+'Benchmark Analysis'!$H70=K$1,'Benchmark Analysis'!$C70*4+'Benchmark Analysis'!$H70=K$1,'Benchmark Analysis'!$C70*5+'Benchmark Analysis'!$H70=K$1),'Benchmark Analysis'!$L70*(1+'Benchmark Analysis'!$C$110)^'Cash Flow'!K$1," ")</f>
        <v xml:space="preserve"> </v>
      </c>
      <c r="L74" s="8" t="str">
        <f>IF(OR('Benchmark Analysis'!$H70=L$1,'Benchmark Analysis'!$H70+'Benchmark Analysis'!$C70=L$1,'Benchmark Analysis'!$C70*2+'Benchmark Analysis'!$H70=L$1,'Benchmark Analysis'!$C70*3+'Benchmark Analysis'!$H70=L$1,'Benchmark Analysis'!$C70*4+'Benchmark Analysis'!$H70=L$1,'Benchmark Analysis'!$C70*5+'Benchmark Analysis'!$H70=L$1),'Benchmark Analysis'!$L70*(1+'Benchmark Analysis'!$C$110)^'Cash Flow'!L$1," ")</f>
        <v xml:space="preserve"> </v>
      </c>
      <c r="M74" s="8" t="str">
        <f>IF(OR('Benchmark Analysis'!$H70=M$1,'Benchmark Analysis'!$H70+'Benchmark Analysis'!$C70=M$1,'Benchmark Analysis'!$C70*2+'Benchmark Analysis'!$H70=M$1,'Benchmark Analysis'!$C70*3+'Benchmark Analysis'!$H70=M$1,'Benchmark Analysis'!$C70*4+'Benchmark Analysis'!$H70=M$1,'Benchmark Analysis'!$C70*5+'Benchmark Analysis'!$H70=M$1),'Benchmark Analysis'!$L70*(1+'Benchmark Analysis'!$C$110)^'Cash Flow'!M$1," ")</f>
        <v xml:space="preserve"> </v>
      </c>
      <c r="N74" s="8" t="str">
        <f>IF(OR('Benchmark Analysis'!$H70=N$1,'Benchmark Analysis'!$H70+'Benchmark Analysis'!$C70=N$1,'Benchmark Analysis'!$C70*2+'Benchmark Analysis'!$H70=N$1,'Benchmark Analysis'!$C70*3+'Benchmark Analysis'!$H70=N$1,'Benchmark Analysis'!$C70*4+'Benchmark Analysis'!$H70=N$1,'Benchmark Analysis'!$C70*5+'Benchmark Analysis'!$H70=N$1),'Benchmark Analysis'!$L70*(1+'Benchmark Analysis'!$C$110)^'Cash Flow'!N$1," ")</f>
        <v xml:space="preserve"> </v>
      </c>
      <c r="O74" s="8" t="str">
        <f>IF(OR('Benchmark Analysis'!$H70=O$1,'Benchmark Analysis'!$H70+'Benchmark Analysis'!$C70=O$1,'Benchmark Analysis'!$C70*2+'Benchmark Analysis'!$H70=O$1,'Benchmark Analysis'!$C70*3+'Benchmark Analysis'!$H70=O$1,'Benchmark Analysis'!$C70*4+'Benchmark Analysis'!$H70=O$1,'Benchmark Analysis'!$C70*5+'Benchmark Analysis'!$H70=O$1),'Benchmark Analysis'!$L70*(1+'Benchmark Analysis'!$C$110)^'Cash Flow'!O$1," ")</f>
        <v xml:space="preserve"> </v>
      </c>
      <c r="P74" s="8" t="str">
        <f>IF(OR('Benchmark Analysis'!$H70=P$1,'Benchmark Analysis'!$H70+'Benchmark Analysis'!$C70=P$1,'Benchmark Analysis'!$C70*2+'Benchmark Analysis'!$H70=P$1,'Benchmark Analysis'!$C70*3+'Benchmark Analysis'!$H70=P$1,'Benchmark Analysis'!$C70*4+'Benchmark Analysis'!$H70=P$1,'Benchmark Analysis'!$C70*5+'Benchmark Analysis'!$H70=P$1),'Benchmark Analysis'!$L70*(1+'Benchmark Analysis'!$C$110)^'Cash Flow'!P$1," ")</f>
        <v xml:space="preserve"> </v>
      </c>
      <c r="Q74" s="8" t="str">
        <f>IF(OR('Benchmark Analysis'!$H70=Q$1,'Benchmark Analysis'!$H70+'Benchmark Analysis'!$C70=Q$1,'Benchmark Analysis'!$C70*2+'Benchmark Analysis'!$H70=Q$1,'Benchmark Analysis'!$C70*3+'Benchmark Analysis'!$H70=Q$1,'Benchmark Analysis'!$C70*4+'Benchmark Analysis'!$H70=Q$1,'Benchmark Analysis'!$C70*5+'Benchmark Analysis'!$H70=Q$1),'Benchmark Analysis'!$L70*(1+'Benchmark Analysis'!$C$110)^'Cash Flow'!Q$1," ")</f>
        <v xml:space="preserve"> </v>
      </c>
      <c r="R74" s="8" t="str">
        <f>IF(OR('Benchmark Analysis'!$H70=R$1,'Benchmark Analysis'!$H70+'Benchmark Analysis'!$C70=R$1,'Benchmark Analysis'!$C70*2+'Benchmark Analysis'!$H70=R$1,'Benchmark Analysis'!$C70*3+'Benchmark Analysis'!$H70=R$1,'Benchmark Analysis'!$C70*4+'Benchmark Analysis'!$H70=R$1,'Benchmark Analysis'!$C70*5+'Benchmark Analysis'!$H70=R$1),'Benchmark Analysis'!$L70*(1+'Benchmark Analysis'!$C$110)^'Cash Flow'!R$1," ")</f>
        <v xml:space="preserve"> </v>
      </c>
      <c r="S74" s="8" t="str">
        <f>IF(OR('Benchmark Analysis'!$H70=S$1,'Benchmark Analysis'!$H70+'Benchmark Analysis'!$C70=S$1,'Benchmark Analysis'!$C70*2+'Benchmark Analysis'!$H70=S$1,'Benchmark Analysis'!$C70*3+'Benchmark Analysis'!$H70=S$1,'Benchmark Analysis'!$C70*4+'Benchmark Analysis'!$H70=S$1,'Benchmark Analysis'!$C70*5+'Benchmark Analysis'!$H70=S$1),'Benchmark Analysis'!$L70*(1+'Benchmark Analysis'!$C$110)^'Cash Flow'!S$1," ")</f>
        <v xml:space="preserve"> </v>
      </c>
      <c r="T74" s="8" t="str">
        <f>IF(OR('Benchmark Analysis'!$H70=T$1,'Benchmark Analysis'!$H70+'Benchmark Analysis'!$C70=T$1,'Benchmark Analysis'!$C70*2+'Benchmark Analysis'!$H70=T$1,'Benchmark Analysis'!$C70*3+'Benchmark Analysis'!$H70=T$1,'Benchmark Analysis'!$C70*4+'Benchmark Analysis'!$H70=T$1,'Benchmark Analysis'!$C70*5+'Benchmark Analysis'!$H70=T$1),'Benchmark Analysis'!$L70*(1+'Benchmark Analysis'!$C$110)^'Cash Flow'!T$1," ")</f>
        <v xml:space="preserve"> </v>
      </c>
      <c r="U74" s="8" t="str">
        <f>IF(OR('Benchmark Analysis'!$H70=U$1,'Benchmark Analysis'!$H70+'Benchmark Analysis'!$C70=U$1,'Benchmark Analysis'!$C70*2+'Benchmark Analysis'!$H70=U$1,'Benchmark Analysis'!$C70*3+'Benchmark Analysis'!$H70=U$1,'Benchmark Analysis'!$C70*4+'Benchmark Analysis'!$H70=U$1,'Benchmark Analysis'!$C70*5+'Benchmark Analysis'!$H70=U$1),'Benchmark Analysis'!$L70*(1+'Benchmark Analysis'!$C$110)^'Cash Flow'!U$1," ")</f>
        <v xml:space="preserve"> </v>
      </c>
      <c r="V74" s="8" t="str">
        <f>IF(OR('Benchmark Analysis'!$H70=V$1,'Benchmark Analysis'!$H70+'Benchmark Analysis'!$C70=V$1,'Benchmark Analysis'!$C70*2+'Benchmark Analysis'!$H70=V$1,'Benchmark Analysis'!$C70*3+'Benchmark Analysis'!$H70=V$1,'Benchmark Analysis'!$C70*4+'Benchmark Analysis'!$H70=V$1,'Benchmark Analysis'!$C70*5+'Benchmark Analysis'!$H70=V$1),'Benchmark Analysis'!$L70*(1+'Benchmark Analysis'!$C$110)^'Cash Flow'!V$1," ")</f>
        <v xml:space="preserve"> </v>
      </c>
      <c r="W74" s="8" t="str">
        <f>IF(OR('Benchmark Analysis'!$H70=W$1,'Benchmark Analysis'!$H70+'Benchmark Analysis'!$C70=W$1,'Benchmark Analysis'!$C70*2+'Benchmark Analysis'!$H70=W$1,'Benchmark Analysis'!$C70*3+'Benchmark Analysis'!$H70=W$1,'Benchmark Analysis'!$C70*4+'Benchmark Analysis'!$H70=W$1,'Benchmark Analysis'!$C70*5+'Benchmark Analysis'!$H70=W$1),'Benchmark Analysis'!$L70*(1+'Benchmark Analysis'!$C$110)^'Cash Flow'!W$1," ")</f>
        <v xml:space="preserve"> </v>
      </c>
      <c r="X74" s="8" t="str">
        <f>IF(OR('Benchmark Analysis'!$H70=X$1,'Benchmark Analysis'!$H70+'Benchmark Analysis'!$C70=X$1,'Benchmark Analysis'!$C70*2+'Benchmark Analysis'!$H70=X$1,'Benchmark Analysis'!$C70*3+'Benchmark Analysis'!$H70=X$1,'Benchmark Analysis'!$C70*4+'Benchmark Analysis'!$H70=X$1,'Benchmark Analysis'!$C70*5+'Benchmark Analysis'!$H70=X$1),'Benchmark Analysis'!$L70*(1+'Benchmark Analysis'!$C$110)^'Cash Flow'!X$1," ")</f>
        <v xml:space="preserve"> </v>
      </c>
      <c r="Y74" s="8" t="str">
        <f>IF(OR('Benchmark Analysis'!$H70=Y$1,'Benchmark Analysis'!$H70+'Benchmark Analysis'!$C70=Y$1,'Benchmark Analysis'!$C70*2+'Benchmark Analysis'!$H70=Y$1,'Benchmark Analysis'!$C70*3+'Benchmark Analysis'!$H70=Y$1,'Benchmark Analysis'!$C70*4+'Benchmark Analysis'!$H70=Y$1,'Benchmark Analysis'!$C70*5+'Benchmark Analysis'!$H70=Y$1),'Benchmark Analysis'!$L70*(1+'Benchmark Analysis'!$C$110)^'Cash Flow'!Y$1," ")</f>
        <v xml:space="preserve"> </v>
      </c>
      <c r="Z74" s="8" t="str">
        <f>IF(OR('Benchmark Analysis'!$H70=Z$1,'Benchmark Analysis'!$H70+'Benchmark Analysis'!$C70=Z$1,'Benchmark Analysis'!$C70*2+'Benchmark Analysis'!$H70=Z$1,'Benchmark Analysis'!$C70*3+'Benchmark Analysis'!$H70=Z$1,'Benchmark Analysis'!$C70*4+'Benchmark Analysis'!$H70=Z$1,'Benchmark Analysis'!$C70*5+'Benchmark Analysis'!$H70=Z$1),'Benchmark Analysis'!$L70*(1+'Benchmark Analysis'!$C$110)^'Cash Flow'!Z$1," ")</f>
        <v xml:space="preserve"> </v>
      </c>
      <c r="AA74" s="8" t="str">
        <f>IF(OR('Benchmark Analysis'!$H70=AA$1,'Benchmark Analysis'!$H70+'Benchmark Analysis'!$C70=AA$1,'Benchmark Analysis'!$C70*2+'Benchmark Analysis'!$H70=AA$1,'Benchmark Analysis'!$C70*3+'Benchmark Analysis'!$H70=AA$1,'Benchmark Analysis'!$C70*4+'Benchmark Analysis'!$H70=AA$1,'Benchmark Analysis'!$C70*5+'Benchmark Analysis'!$H70=AA$1),'Benchmark Analysis'!$L70*(1+'Benchmark Analysis'!$C$110)^'Cash Flow'!AA$1," ")</f>
        <v xml:space="preserve"> </v>
      </c>
      <c r="AB74" s="8" t="str">
        <f>IF(OR('Benchmark Analysis'!$H70=AB$1,'Benchmark Analysis'!$H70+'Benchmark Analysis'!$C70=AB$1,'Benchmark Analysis'!$C70*2+'Benchmark Analysis'!$H70=AB$1,'Benchmark Analysis'!$C70*3+'Benchmark Analysis'!$H70=AB$1,'Benchmark Analysis'!$C70*4+'Benchmark Analysis'!$H70=AB$1,'Benchmark Analysis'!$C70*5+'Benchmark Analysis'!$H70=AB$1),'Benchmark Analysis'!$L70*(1+'Benchmark Analysis'!$C$110)^'Cash Flow'!AB$1," ")</f>
        <v xml:space="preserve"> </v>
      </c>
      <c r="AC74" s="8">
        <f>IF(OR('Benchmark Analysis'!$H70=AC$1,'Benchmark Analysis'!$H70+'Benchmark Analysis'!$C70=AC$1,'Benchmark Analysis'!$C70*2+'Benchmark Analysis'!$H70=AC$1,'Benchmark Analysis'!$C70*3+'Benchmark Analysis'!$H70=AC$1,'Benchmark Analysis'!$C70*4+'Benchmark Analysis'!$H70=AC$1,'Benchmark Analysis'!$C70*5+'Benchmark Analysis'!$H70=AC$1),'Benchmark Analysis'!$L70*(1+'Benchmark Analysis'!$C$110)^'Cash Flow'!AC$1," ")</f>
        <v>58569.634002390849</v>
      </c>
      <c r="AD74" s="8" t="str">
        <f>IF(OR('Benchmark Analysis'!$H70=AD$1,'Benchmark Analysis'!$H70+'Benchmark Analysis'!$C70=AD$1,'Benchmark Analysis'!$C70*2+'Benchmark Analysis'!$H70=AD$1,'Benchmark Analysis'!$C70*3+'Benchmark Analysis'!$H70=AD$1,'Benchmark Analysis'!$C70*4+'Benchmark Analysis'!$H70=AD$1,'Benchmark Analysis'!$C70*5+'Benchmark Analysis'!$H70=AD$1),'Benchmark Analysis'!$L70*(1+'Benchmark Analysis'!$C$110)^'Cash Flow'!AD$1," ")</f>
        <v xml:space="preserve"> </v>
      </c>
      <c r="AE74" s="8" t="str">
        <f>IF(OR('Benchmark Analysis'!$H70=AE$1,'Benchmark Analysis'!$H70+'Benchmark Analysis'!$C70=AE$1,'Benchmark Analysis'!$C70*2+'Benchmark Analysis'!$H70=AE$1,'Benchmark Analysis'!$C70*3+'Benchmark Analysis'!$H70=AE$1,'Benchmark Analysis'!$C70*4+'Benchmark Analysis'!$H70=AE$1,'Benchmark Analysis'!$C70*5+'Benchmark Analysis'!$H70=AE$1),'Benchmark Analysis'!$L70*(1+'Benchmark Analysis'!$C$110)^'Cash Flow'!AE$1," ")</f>
        <v xml:space="preserve"> </v>
      </c>
      <c r="AF74" s="8" t="str">
        <f>IF(OR('Benchmark Analysis'!$H70=AF$1,'Benchmark Analysis'!$H70+'Benchmark Analysis'!$C70=AF$1,'Benchmark Analysis'!$C70*2+'Benchmark Analysis'!$H70=AF$1,'Benchmark Analysis'!$C70*3+'Benchmark Analysis'!$H70=AF$1,'Benchmark Analysis'!$C70*4+'Benchmark Analysis'!$H70=AF$1,'Benchmark Analysis'!$C70*5+'Benchmark Analysis'!$H70=AF$1),'Benchmark Analysis'!$L70*(1+'Benchmark Analysis'!$C$110)^'Cash Flow'!AF$1," ")</f>
        <v xml:space="preserve"> </v>
      </c>
      <c r="AG74" s="8" t="str">
        <f>IF(OR('Benchmark Analysis'!$H70=AG$1,'Benchmark Analysis'!$H70+'Benchmark Analysis'!$C70=AG$1,'Benchmark Analysis'!$C70*2+'Benchmark Analysis'!$H70=AG$1,'Benchmark Analysis'!$C70*3+'Benchmark Analysis'!$H70=AG$1,'Benchmark Analysis'!$C70*4+'Benchmark Analysis'!$H70=AG$1,'Benchmark Analysis'!$C70*5+'Benchmark Analysis'!$H70=AG$1),'Benchmark Analysis'!$L70*(1+'Benchmark Analysis'!$C$110)^'Cash Flow'!AG$1," ")</f>
        <v xml:space="preserve"> </v>
      </c>
    </row>
    <row r="75" spans="1:33" x14ac:dyDescent="0.2">
      <c r="A75" s="80">
        <f>'Benchmark Analysis'!A71</f>
        <v>19</v>
      </c>
      <c r="B75" s="66" t="str">
        <f>'Benchmark Analysis'!B71</f>
        <v>Unit heaters - Modine ceiling mounted heaters</v>
      </c>
      <c r="C75" s="7"/>
      <c r="D75" s="8" t="str">
        <f>IF(OR('Benchmark Analysis'!$H71=D$1,'Benchmark Analysis'!$H71+'Benchmark Analysis'!$C71=D$1,'Benchmark Analysis'!$C71*2+'Benchmark Analysis'!$H71=D$1,'Benchmark Analysis'!$C71*3+'Benchmark Analysis'!$H71=D$1,'Benchmark Analysis'!$C71*4+'Benchmark Analysis'!$H71=D$1,'Benchmark Analysis'!$C71*5+'Benchmark Analysis'!$H71=D$1),'Benchmark Analysis'!$L71*(1+'Benchmark Analysis'!$C$110)^'Cash Flow'!D$1," ")</f>
        <v xml:space="preserve"> </v>
      </c>
      <c r="E75" s="8" t="str">
        <f>IF(OR('Benchmark Analysis'!$H71=E$1,'Benchmark Analysis'!$H71+'Benchmark Analysis'!$C71=E$1,'Benchmark Analysis'!$C71*2+'Benchmark Analysis'!$H71=E$1,'Benchmark Analysis'!$C71*3+'Benchmark Analysis'!$H71=E$1,'Benchmark Analysis'!$C71*4+'Benchmark Analysis'!$H71=E$1,'Benchmark Analysis'!$C71*5+'Benchmark Analysis'!$H71=E$1),'Benchmark Analysis'!$L71*(1+'Benchmark Analysis'!$C$110)^'Cash Flow'!E$1," ")</f>
        <v xml:space="preserve"> </v>
      </c>
      <c r="F75" s="8" t="str">
        <f>IF(OR('Benchmark Analysis'!$H71=F$1,'Benchmark Analysis'!$H71+'Benchmark Analysis'!$C71=F$1,'Benchmark Analysis'!$C71*2+'Benchmark Analysis'!$H71=F$1,'Benchmark Analysis'!$C71*3+'Benchmark Analysis'!$H71=F$1,'Benchmark Analysis'!$C71*4+'Benchmark Analysis'!$H71=F$1,'Benchmark Analysis'!$C71*5+'Benchmark Analysis'!$H71=F$1),'Benchmark Analysis'!$L71*(1+'Benchmark Analysis'!$C$110)^'Cash Flow'!F$1," ")</f>
        <v xml:space="preserve"> </v>
      </c>
      <c r="G75" s="8" t="str">
        <f>IF(OR('Benchmark Analysis'!$H71=G$1,'Benchmark Analysis'!$H71+'Benchmark Analysis'!$C71=G$1,'Benchmark Analysis'!$C71*2+'Benchmark Analysis'!$H71=G$1,'Benchmark Analysis'!$C71*3+'Benchmark Analysis'!$H71=G$1,'Benchmark Analysis'!$C71*4+'Benchmark Analysis'!$H71=G$1,'Benchmark Analysis'!$C71*5+'Benchmark Analysis'!$H71=G$1),'Benchmark Analysis'!$L71*(1+'Benchmark Analysis'!$C$110)^'Cash Flow'!G$1," ")</f>
        <v xml:space="preserve"> </v>
      </c>
      <c r="H75" s="8" t="str">
        <f>IF(OR('Benchmark Analysis'!$H71=H$1,'Benchmark Analysis'!$H71+'Benchmark Analysis'!$C71=H$1,'Benchmark Analysis'!$C71*2+'Benchmark Analysis'!$H71=H$1,'Benchmark Analysis'!$C71*3+'Benchmark Analysis'!$H71=H$1,'Benchmark Analysis'!$C71*4+'Benchmark Analysis'!$H71=H$1,'Benchmark Analysis'!$C71*5+'Benchmark Analysis'!$H71=H$1),'Benchmark Analysis'!$L71*(1+'Benchmark Analysis'!$C$110)^'Cash Flow'!H$1," ")</f>
        <v xml:space="preserve"> </v>
      </c>
      <c r="I75" s="8" t="str">
        <f>IF(OR('Benchmark Analysis'!$H71=I$1,'Benchmark Analysis'!$H71+'Benchmark Analysis'!$C71=I$1,'Benchmark Analysis'!$C71*2+'Benchmark Analysis'!$H71=I$1,'Benchmark Analysis'!$C71*3+'Benchmark Analysis'!$H71=I$1,'Benchmark Analysis'!$C71*4+'Benchmark Analysis'!$H71=I$1,'Benchmark Analysis'!$C71*5+'Benchmark Analysis'!$H71=I$1),'Benchmark Analysis'!$L71*(1+'Benchmark Analysis'!$C$110)^'Cash Flow'!I$1," ")</f>
        <v xml:space="preserve"> </v>
      </c>
      <c r="J75" s="8" t="str">
        <f>IF(OR('Benchmark Analysis'!$H71=J$1,'Benchmark Analysis'!$H71+'Benchmark Analysis'!$C71=J$1,'Benchmark Analysis'!$C71*2+'Benchmark Analysis'!$H71=J$1,'Benchmark Analysis'!$C71*3+'Benchmark Analysis'!$H71=J$1,'Benchmark Analysis'!$C71*4+'Benchmark Analysis'!$H71=J$1,'Benchmark Analysis'!$C71*5+'Benchmark Analysis'!$H71=J$1),'Benchmark Analysis'!$L71*(1+'Benchmark Analysis'!$C$110)^'Cash Flow'!J$1," ")</f>
        <v xml:space="preserve"> </v>
      </c>
      <c r="K75" s="8" t="str">
        <f>IF(OR('Benchmark Analysis'!$H71=K$1,'Benchmark Analysis'!$H71+'Benchmark Analysis'!$C71=K$1,'Benchmark Analysis'!$C71*2+'Benchmark Analysis'!$H71=K$1,'Benchmark Analysis'!$C71*3+'Benchmark Analysis'!$H71=K$1,'Benchmark Analysis'!$C71*4+'Benchmark Analysis'!$H71=K$1,'Benchmark Analysis'!$C71*5+'Benchmark Analysis'!$H71=K$1),'Benchmark Analysis'!$L71*(1+'Benchmark Analysis'!$C$110)^'Cash Flow'!K$1," ")</f>
        <v xml:space="preserve"> </v>
      </c>
      <c r="L75" s="8" t="str">
        <f>IF(OR('Benchmark Analysis'!$H71=L$1,'Benchmark Analysis'!$H71+'Benchmark Analysis'!$C71=L$1,'Benchmark Analysis'!$C71*2+'Benchmark Analysis'!$H71=L$1,'Benchmark Analysis'!$C71*3+'Benchmark Analysis'!$H71=L$1,'Benchmark Analysis'!$C71*4+'Benchmark Analysis'!$H71=L$1,'Benchmark Analysis'!$C71*5+'Benchmark Analysis'!$H71=L$1),'Benchmark Analysis'!$L71*(1+'Benchmark Analysis'!$C$110)^'Cash Flow'!L$1," ")</f>
        <v xml:space="preserve"> </v>
      </c>
      <c r="M75" s="8">
        <f>IF(OR('Benchmark Analysis'!$H71=M$1,'Benchmark Analysis'!$H71+'Benchmark Analysis'!$C71=M$1,'Benchmark Analysis'!$C71*2+'Benchmark Analysis'!$H71=M$1,'Benchmark Analysis'!$C71*3+'Benchmark Analysis'!$H71=M$1,'Benchmark Analysis'!$C71*4+'Benchmark Analysis'!$H71=M$1,'Benchmark Analysis'!$C71*5+'Benchmark Analysis'!$H71=M$1),'Benchmark Analysis'!$L71*(1+'Benchmark Analysis'!$C$110)^'Cash Flow'!M$1," ")</f>
        <v>12189.944199947571</v>
      </c>
      <c r="N75" s="8" t="str">
        <f>IF(OR('Benchmark Analysis'!$H71=N$1,'Benchmark Analysis'!$H71+'Benchmark Analysis'!$C71=N$1,'Benchmark Analysis'!$C71*2+'Benchmark Analysis'!$H71=N$1,'Benchmark Analysis'!$C71*3+'Benchmark Analysis'!$H71=N$1,'Benchmark Analysis'!$C71*4+'Benchmark Analysis'!$H71=N$1,'Benchmark Analysis'!$C71*5+'Benchmark Analysis'!$H71=N$1),'Benchmark Analysis'!$L71*(1+'Benchmark Analysis'!$C$110)^'Cash Flow'!N$1," ")</f>
        <v xml:space="preserve"> </v>
      </c>
      <c r="O75" s="8" t="str">
        <f>IF(OR('Benchmark Analysis'!$H71=O$1,'Benchmark Analysis'!$H71+'Benchmark Analysis'!$C71=O$1,'Benchmark Analysis'!$C71*2+'Benchmark Analysis'!$H71=O$1,'Benchmark Analysis'!$C71*3+'Benchmark Analysis'!$H71=O$1,'Benchmark Analysis'!$C71*4+'Benchmark Analysis'!$H71=O$1,'Benchmark Analysis'!$C71*5+'Benchmark Analysis'!$H71=O$1),'Benchmark Analysis'!$L71*(1+'Benchmark Analysis'!$C$110)^'Cash Flow'!O$1," ")</f>
        <v xml:space="preserve"> </v>
      </c>
      <c r="P75" s="8" t="str">
        <f>IF(OR('Benchmark Analysis'!$H71=P$1,'Benchmark Analysis'!$H71+'Benchmark Analysis'!$C71=P$1,'Benchmark Analysis'!$C71*2+'Benchmark Analysis'!$H71=P$1,'Benchmark Analysis'!$C71*3+'Benchmark Analysis'!$H71=P$1,'Benchmark Analysis'!$C71*4+'Benchmark Analysis'!$H71=P$1,'Benchmark Analysis'!$C71*5+'Benchmark Analysis'!$H71=P$1),'Benchmark Analysis'!$L71*(1+'Benchmark Analysis'!$C$110)^'Cash Flow'!P$1," ")</f>
        <v xml:space="preserve"> </v>
      </c>
      <c r="Q75" s="8" t="str">
        <f>IF(OR('Benchmark Analysis'!$H71=Q$1,'Benchmark Analysis'!$H71+'Benchmark Analysis'!$C71=Q$1,'Benchmark Analysis'!$C71*2+'Benchmark Analysis'!$H71=Q$1,'Benchmark Analysis'!$C71*3+'Benchmark Analysis'!$H71=Q$1,'Benchmark Analysis'!$C71*4+'Benchmark Analysis'!$H71=Q$1,'Benchmark Analysis'!$C71*5+'Benchmark Analysis'!$H71=Q$1),'Benchmark Analysis'!$L71*(1+'Benchmark Analysis'!$C$110)^'Cash Flow'!Q$1," ")</f>
        <v xml:space="preserve"> </v>
      </c>
      <c r="R75" s="8" t="str">
        <f>IF(OR('Benchmark Analysis'!$H71=R$1,'Benchmark Analysis'!$H71+'Benchmark Analysis'!$C71=R$1,'Benchmark Analysis'!$C71*2+'Benchmark Analysis'!$H71=R$1,'Benchmark Analysis'!$C71*3+'Benchmark Analysis'!$H71=R$1,'Benchmark Analysis'!$C71*4+'Benchmark Analysis'!$H71=R$1,'Benchmark Analysis'!$C71*5+'Benchmark Analysis'!$H71=R$1),'Benchmark Analysis'!$L71*(1+'Benchmark Analysis'!$C$110)^'Cash Flow'!R$1," ")</f>
        <v xml:space="preserve"> </v>
      </c>
      <c r="S75" s="8" t="str">
        <f>IF(OR('Benchmark Analysis'!$H71=S$1,'Benchmark Analysis'!$H71+'Benchmark Analysis'!$C71=S$1,'Benchmark Analysis'!$C71*2+'Benchmark Analysis'!$H71=S$1,'Benchmark Analysis'!$C71*3+'Benchmark Analysis'!$H71=S$1,'Benchmark Analysis'!$C71*4+'Benchmark Analysis'!$H71=S$1,'Benchmark Analysis'!$C71*5+'Benchmark Analysis'!$H71=S$1),'Benchmark Analysis'!$L71*(1+'Benchmark Analysis'!$C$110)^'Cash Flow'!S$1," ")</f>
        <v xml:space="preserve"> </v>
      </c>
      <c r="T75" s="8" t="str">
        <f>IF(OR('Benchmark Analysis'!$H71=T$1,'Benchmark Analysis'!$H71+'Benchmark Analysis'!$C71=T$1,'Benchmark Analysis'!$C71*2+'Benchmark Analysis'!$H71=T$1,'Benchmark Analysis'!$C71*3+'Benchmark Analysis'!$H71=T$1,'Benchmark Analysis'!$C71*4+'Benchmark Analysis'!$H71=T$1,'Benchmark Analysis'!$C71*5+'Benchmark Analysis'!$H71=T$1),'Benchmark Analysis'!$L71*(1+'Benchmark Analysis'!$C$110)^'Cash Flow'!T$1," ")</f>
        <v xml:space="preserve"> </v>
      </c>
      <c r="U75" s="8" t="str">
        <f>IF(OR('Benchmark Analysis'!$H71=U$1,'Benchmark Analysis'!$H71+'Benchmark Analysis'!$C71=U$1,'Benchmark Analysis'!$C71*2+'Benchmark Analysis'!$H71=U$1,'Benchmark Analysis'!$C71*3+'Benchmark Analysis'!$H71=U$1,'Benchmark Analysis'!$C71*4+'Benchmark Analysis'!$H71=U$1,'Benchmark Analysis'!$C71*5+'Benchmark Analysis'!$H71=U$1),'Benchmark Analysis'!$L71*(1+'Benchmark Analysis'!$C$110)^'Cash Flow'!U$1," ")</f>
        <v xml:space="preserve"> </v>
      </c>
      <c r="V75" s="8" t="str">
        <f>IF(OR('Benchmark Analysis'!$H71=V$1,'Benchmark Analysis'!$H71+'Benchmark Analysis'!$C71=V$1,'Benchmark Analysis'!$C71*2+'Benchmark Analysis'!$H71=V$1,'Benchmark Analysis'!$C71*3+'Benchmark Analysis'!$H71=V$1,'Benchmark Analysis'!$C71*4+'Benchmark Analysis'!$H71=V$1,'Benchmark Analysis'!$C71*5+'Benchmark Analysis'!$H71=V$1),'Benchmark Analysis'!$L71*(1+'Benchmark Analysis'!$C$110)^'Cash Flow'!V$1," ")</f>
        <v xml:space="preserve"> </v>
      </c>
      <c r="W75" s="8" t="str">
        <f>IF(OR('Benchmark Analysis'!$H71=W$1,'Benchmark Analysis'!$H71+'Benchmark Analysis'!$C71=W$1,'Benchmark Analysis'!$C71*2+'Benchmark Analysis'!$H71=W$1,'Benchmark Analysis'!$C71*3+'Benchmark Analysis'!$H71=W$1,'Benchmark Analysis'!$C71*4+'Benchmark Analysis'!$H71=W$1,'Benchmark Analysis'!$C71*5+'Benchmark Analysis'!$H71=W$1),'Benchmark Analysis'!$L71*(1+'Benchmark Analysis'!$C$110)^'Cash Flow'!W$1," ")</f>
        <v xml:space="preserve"> </v>
      </c>
      <c r="X75" s="8" t="str">
        <f>IF(OR('Benchmark Analysis'!$H71=X$1,'Benchmark Analysis'!$H71+'Benchmark Analysis'!$C71=X$1,'Benchmark Analysis'!$C71*2+'Benchmark Analysis'!$H71=X$1,'Benchmark Analysis'!$C71*3+'Benchmark Analysis'!$H71=X$1,'Benchmark Analysis'!$C71*4+'Benchmark Analysis'!$H71=X$1,'Benchmark Analysis'!$C71*5+'Benchmark Analysis'!$H71=X$1),'Benchmark Analysis'!$L71*(1+'Benchmark Analysis'!$C$110)^'Cash Flow'!X$1," ")</f>
        <v xml:space="preserve"> </v>
      </c>
      <c r="Y75" s="8" t="str">
        <f>IF(OR('Benchmark Analysis'!$H71=Y$1,'Benchmark Analysis'!$H71+'Benchmark Analysis'!$C71=Y$1,'Benchmark Analysis'!$C71*2+'Benchmark Analysis'!$H71=Y$1,'Benchmark Analysis'!$C71*3+'Benchmark Analysis'!$H71=Y$1,'Benchmark Analysis'!$C71*4+'Benchmark Analysis'!$H71=Y$1,'Benchmark Analysis'!$C71*5+'Benchmark Analysis'!$H71=Y$1),'Benchmark Analysis'!$L71*(1+'Benchmark Analysis'!$C$110)^'Cash Flow'!Y$1," ")</f>
        <v xml:space="preserve"> </v>
      </c>
      <c r="Z75" s="8" t="str">
        <f>IF(OR('Benchmark Analysis'!$H71=Z$1,'Benchmark Analysis'!$H71+'Benchmark Analysis'!$C71=Z$1,'Benchmark Analysis'!$C71*2+'Benchmark Analysis'!$H71=Z$1,'Benchmark Analysis'!$C71*3+'Benchmark Analysis'!$H71=Z$1,'Benchmark Analysis'!$C71*4+'Benchmark Analysis'!$H71=Z$1,'Benchmark Analysis'!$C71*5+'Benchmark Analysis'!$H71=Z$1),'Benchmark Analysis'!$L71*(1+'Benchmark Analysis'!$C$110)^'Cash Flow'!Z$1," ")</f>
        <v xml:space="preserve"> </v>
      </c>
      <c r="AA75" s="8" t="str">
        <f>IF(OR('Benchmark Analysis'!$H71=AA$1,'Benchmark Analysis'!$H71+'Benchmark Analysis'!$C71=AA$1,'Benchmark Analysis'!$C71*2+'Benchmark Analysis'!$H71=AA$1,'Benchmark Analysis'!$C71*3+'Benchmark Analysis'!$H71=AA$1,'Benchmark Analysis'!$C71*4+'Benchmark Analysis'!$H71=AA$1,'Benchmark Analysis'!$C71*5+'Benchmark Analysis'!$H71=AA$1),'Benchmark Analysis'!$L71*(1+'Benchmark Analysis'!$C$110)^'Cash Flow'!AA$1," ")</f>
        <v xml:space="preserve"> </v>
      </c>
      <c r="AB75" s="8" t="str">
        <f>IF(OR('Benchmark Analysis'!$H71=AB$1,'Benchmark Analysis'!$H71+'Benchmark Analysis'!$C71=AB$1,'Benchmark Analysis'!$C71*2+'Benchmark Analysis'!$H71=AB$1,'Benchmark Analysis'!$C71*3+'Benchmark Analysis'!$H71=AB$1,'Benchmark Analysis'!$C71*4+'Benchmark Analysis'!$H71=AB$1,'Benchmark Analysis'!$C71*5+'Benchmark Analysis'!$H71=AB$1),'Benchmark Analysis'!$L71*(1+'Benchmark Analysis'!$C$110)^'Cash Flow'!AB$1," ")</f>
        <v xml:space="preserve"> </v>
      </c>
      <c r="AC75" s="8" t="str">
        <f>IF(OR('Benchmark Analysis'!$H71=AC$1,'Benchmark Analysis'!$H71+'Benchmark Analysis'!$C71=AC$1,'Benchmark Analysis'!$C71*2+'Benchmark Analysis'!$H71=AC$1,'Benchmark Analysis'!$C71*3+'Benchmark Analysis'!$H71=AC$1,'Benchmark Analysis'!$C71*4+'Benchmark Analysis'!$H71=AC$1,'Benchmark Analysis'!$C71*5+'Benchmark Analysis'!$H71=AC$1),'Benchmark Analysis'!$L71*(1+'Benchmark Analysis'!$C$110)^'Cash Flow'!AC$1," ")</f>
        <v xml:space="preserve"> </v>
      </c>
      <c r="AD75" s="8" t="str">
        <f>IF(OR('Benchmark Analysis'!$H71=AD$1,'Benchmark Analysis'!$H71+'Benchmark Analysis'!$C71=AD$1,'Benchmark Analysis'!$C71*2+'Benchmark Analysis'!$H71=AD$1,'Benchmark Analysis'!$C71*3+'Benchmark Analysis'!$H71=AD$1,'Benchmark Analysis'!$C71*4+'Benchmark Analysis'!$H71=AD$1,'Benchmark Analysis'!$C71*5+'Benchmark Analysis'!$H71=AD$1),'Benchmark Analysis'!$L71*(1+'Benchmark Analysis'!$C$110)^'Cash Flow'!AD$1," ")</f>
        <v xml:space="preserve"> </v>
      </c>
      <c r="AE75" s="8" t="str">
        <f>IF(OR('Benchmark Analysis'!$H71=AE$1,'Benchmark Analysis'!$H71+'Benchmark Analysis'!$C71=AE$1,'Benchmark Analysis'!$C71*2+'Benchmark Analysis'!$H71=AE$1,'Benchmark Analysis'!$C71*3+'Benchmark Analysis'!$H71=AE$1,'Benchmark Analysis'!$C71*4+'Benchmark Analysis'!$H71=AE$1,'Benchmark Analysis'!$C71*5+'Benchmark Analysis'!$H71=AE$1),'Benchmark Analysis'!$L71*(1+'Benchmark Analysis'!$C$110)^'Cash Flow'!AE$1," ")</f>
        <v xml:space="preserve"> </v>
      </c>
      <c r="AF75" s="8" t="str">
        <f>IF(OR('Benchmark Analysis'!$H71=AF$1,'Benchmark Analysis'!$H71+'Benchmark Analysis'!$C71=AF$1,'Benchmark Analysis'!$C71*2+'Benchmark Analysis'!$H71=AF$1,'Benchmark Analysis'!$C71*3+'Benchmark Analysis'!$H71=AF$1,'Benchmark Analysis'!$C71*4+'Benchmark Analysis'!$H71=AF$1,'Benchmark Analysis'!$C71*5+'Benchmark Analysis'!$H71=AF$1),'Benchmark Analysis'!$L71*(1+'Benchmark Analysis'!$C$110)^'Cash Flow'!AF$1," ")</f>
        <v xml:space="preserve"> </v>
      </c>
      <c r="AG75" s="8" t="str">
        <f>IF(OR('Benchmark Analysis'!$H71=AG$1,'Benchmark Analysis'!$H71+'Benchmark Analysis'!$C71=AG$1,'Benchmark Analysis'!$C71*2+'Benchmark Analysis'!$H71=AG$1,'Benchmark Analysis'!$C71*3+'Benchmark Analysis'!$H71=AG$1,'Benchmark Analysis'!$C71*4+'Benchmark Analysis'!$H71=AG$1,'Benchmark Analysis'!$C71*5+'Benchmark Analysis'!$H71=AG$1),'Benchmark Analysis'!$L71*(1+'Benchmark Analysis'!$C$110)^'Cash Flow'!AG$1," ")</f>
        <v xml:space="preserve"> </v>
      </c>
    </row>
    <row r="76" spans="1:33" x14ac:dyDescent="0.2">
      <c r="A76" s="80" t="str">
        <f>'Benchmark Analysis'!A72</f>
        <v>20A</v>
      </c>
      <c r="B76" s="66" t="str">
        <f>'Benchmark Analysis'!B72</f>
        <v>Unit heaters - fan heaters to church</v>
      </c>
      <c r="C76" s="7"/>
      <c r="D76" s="8" t="str">
        <f>IF(OR('Benchmark Analysis'!$H72=D$1,'Benchmark Analysis'!$H72+'Benchmark Analysis'!$C72=D$1,'Benchmark Analysis'!$C72*2+'Benchmark Analysis'!$H72=D$1,'Benchmark Analysis'!$C72*3+'Benchmark Analysis'!$H72=D$1,'Benchmark Analysis'!$C72*4+'Benchmark Analysis'!$H72=D$1,'Benchmark Analysis'!$C72*5+'Benchmark Analysis'!$H72=D$1),'Benchmark Analysis'!$L72*(1+'Benchmark Analysis'!$C$110)^'Cash Flow'!D$1," ")</f>
        <v xml:space="preserve"> </v>
      </c>
      <c r="E76" s="8" t="str">
        <f>IF(OR('Benchmark Analysis'!$H72=E$1,'Benchmark Analysis'!$H72+'Benchmark Analysis'!$C72=E$1,'Benchmark Analysis'!$C72*2+'Benchmark Analysis'!$H72=E$1,'Benchmark Analysis'!$C72*3+'Benchmark Analysis'!$H72=E$1,'Benchmark Analysis'!$C72*4+'Benchmark Analysis'!$H72=E$1,'Benchmark Analysis'!$C72*5+'Benchmark Analysis'!$H72=E$1),'Benchmark Analysis'!$L72*(1+'Benchmark Analysis'!$C$110)^'Cash Flow'!E$1," ")</f>
        <v xml:space="preserve"> </v>
      </c>
      <c r="F76" s="8" t="str">
        <f>IF(OR('Benchmark Analysis'!$H72=F$1,'Benchmark Analysis'!$H72+'Benchmark Analysis'!$C72=F$1,'Benchmark Analysis'!$C72*2+'Benchmark Analysis'!$H72=F$1,'Benchmark Analysis'!$C72*3+'Benchmark Analysis'!$H72=F$1,'Benchmark Analysis'!$C72*4+'Benchmark Analysis'!$H72=F$1,'Benchmark Analysis'!$C72*5+'Benchmark Analysis'!$H72=F$1),'Benchmark Analysis'!$L72*(1+'Benchmark Analysis'!$C$110)^'Cash Flow'!F$1," ")</f>
        <v xml:space="preserve"> </v>
      </c>
      <c r="G76" s="8" t="str">
        <f>IF(OR('Benchmark Analysis'!$H72=G$1,'Benchmark Analysis'!$H72+'Benchmark Analysis'!$C72=G$1,'Benchmark Analysis'!$C72*2+'Benchmark Analysis'!$H72=G$1,'Benchmark Analysis'!$C72*3+'Benchmark Analysis'!$H72=G$1,'Benchmark Analysis'!$C72*4+'Benchmark Analysis'!$H72=G$1,'Benchmark Analysis'!$C72*5+'Benchmark Analysis'!$H72=G$1),'Benchmark Analysis'!$L72*(1+'Benchmark Analysis'!$C$110)^'Cash Flow'!G$1," ")</f>
        <v xml:space="preserve"> </v>
      </c>
      <c r="H76" s="8" t="str">
        <f>IF(OR('Benchmark Analysis'!$H72=H$1,'Benchmark Analysis'!$H72+'Benchmark Analysis'!$C72=H$1,'Benchmark Analysis'!$C72*2+'Benchmark Analysis'!$H72=H$1,'Benchmark Analysis'!$C72*3+'Benchmark Analysis'!$H72=H$1,'Benchmark Analysis'!$C72*4+'Benchmark Analysis'!$H72=H$1,'Benchmark Analysis'!$C72*5+'Benchmark Analysis'!$H72=H$1),'Benchmark Analysis'!$L72*(1+'Benchmark Analysis'!$C$110)^'Cash Flow'!H$1," ")</f>
        <v xml:space="preserve"> </v>
      </c>
      <c r="I76" s="8" t="str">
        <f>IF(OR('Benchmark Analysis'!$H72=I$1,'Benchmark Analysis'!$H72+'Benchmark Analysis'!$C72=I$1,'Benchmark Analysis'!$C72*2+'Benchmark Analysis'!$H72=I$1,'Benchmark Analysis'!$C72*3+'Benchmark Analysis'!$H72=I$1,'Benchmark Analysis'!$C72*4+'Benchmark Analysis'!$H72=I$1,'Benchmark Analysis'!$C72*5+'Benchmark Analysis'!$H72=I$1),'Benchmark Analysis'!$L72*(1+'Benchmark Analysis'!$C$110)^'Cash Flow'!I$1," ")</f>
        <v xml:space="preserve"> </v>
      </c>
      <c r="J76" s="8" t="str">
        <f>IF(OR('Benchmark Analysis'!$H72=J$1,'Benchmark Analysis'!$H72+'Benchmark Analysis'!$C72=J$1,'Benchmark Analysis'!$C72*2+'Benchmark Analysis'!$H72=J$1,'Benchmark Analysis'!$C72*3+'Benchmark Analysis'!$H72=J$1,'Benchmark Analysis'!$C72*4+'Benchmark Analysis'!$H72=J$1,'Benchmark Analysis'!$C72*5+'Benchmark Analysis'!$H72=J$1),'Benchmark Analysis'!$L72*(1+'Benchmark Analysis'!$C$110)^'Cash Flow'!J$1," ")</f>
        <v xml:space="preserve"> </v>
      </c>
      <c r="K76" s="8" t="str">
        <f>IF(OR('Benchmark Analysis'!$H72=K$1,'Benchmark Analysis'!$H72+'Benchmark Analysis'!$C72=K$1,'Benchmark Analysis'!$C72*2+'Benchmark Analysis'!$H72=K$1,'Benchmark Analysis'!$C72*3+'Benchmark Analysis'!$H72=K$1,'Benchmark Analysis'!$C72*4+'Benchmark Analysis'!$H72=K$1,'Benchmark Analysis'!$C72*5+'Benchmark Analysis'!$H72=K$1),'Benchmark Analysis'!$L72*(1+'Benchmark Analysis'!$C$110)^'Cash Flow'!K$1," ")</f>
        <v xml:space="preserve"> </v>
      </c>
      <c r="L76" s="8" t="str">
        <f>IF(OR('Benchmark Analysis'!$H72=L$1,'Benchmark Analysis'!$H72+'Benchmark Analysis'!$C72=L$1,'Benchmark Analysis'!$C72*2+'Benchmark Analysis'!$H72=L$1,'Benchmark Analysis'!$C72*3+'Benchmark Analysis'!$H72=L$1,'Benchmark Analysis'!$C72*4+'Benchmark Analysis'!$H72=L$1,'Benchmark Analysis'!$C72*5+'Benchmark Analysis'!$H72=L$1),'Benchmark Analysis'!$L72*(1+'Benchmark Analysis'!$C$110)^'Cash Flow'!L$1," ")</f>
        <v xml:space="preserve"> </v>
      </c>
      <c r="M76" s="8" t="str">
        <f>IF(OR('Benchmark Analysis'!$H72=M$1,'Benchmark Analysis'!$H72+'Benchmark Analysis'!$C72=M$1,'Benchmark Analysis'!$C72*2+'Benchmark Analysis'!$H72=M$1,'Benchmark Analysis'!$C72*3+'Benchmark Analysis'!$H72=M$1,'Benchmark Analysis'!$C72*4+'Benchmark Analysis'!$H72=M$1,'Benchmark Analysis'!$C72*5+'Benchmark Analysis'!$H72=M$1),'Benchmark Analysis'!$L72*(1+'Benchmark Analysis'!$C$110)^'Cash Flow'!M$1," ")</f>
        <v xml:space="preserve"> </v>
      </c>
      <c r="N76" s="8" t="str">
        <f>IF(OR('Benchmark Analysis'!$H72=N$1,'Benchmark Analysis'!$H72+'Benchmark Analysis'!$C72=N$1,'Benchmark Analysis'!$C72*2+'Benchmark Analysis'!$H72=N$1,'Benchmark Analysis'!$C72*3+'Benchmark Analysis'!$H72=N$1,'Benchmark Analysis'!$C72*4+'Benchmark Analysis'!$H72=N$1,'Benchmark Analysis'!$C72*5+'Benchmark Analysis'!$H72=N$1),'Benchmark Analysis'!$L72*(1+'Benchmark Analysis'!$C$110)^'Cash Flow'!N$1," ")</f>
        <v xml:space="preserve"> </v>
      </c>
      <c r="O76" s="8" t="str">
        <f>IF(OR('Benchmark Analysis'!$H72=O$1,'Benchmark Analysis'!$H72+'Benchmark Analysis'!$C72=O$1,'Benchmark Analysis'!$C72*2+'Benchmark Analysis'!$H72=O$1,'Benchmark Analysis'!$C72*3+'Benchmark Analysis'!$H72=O$1,'Benchmark Analysis'!$C72*4+'Benchmark Analysis'!$H72=O$1,'Benchmark Analysis'!$C72*5+'Benchmark Analysis'!$H72=O$1),'Benchmark Analysis'!$L72*(1+'Benchmark Analysis'!$C$110)^'Cash Flow'!O$1," ")</f>
        <v xml:space="preserve"> </v>
      </c>
      <c r="P76" s="8" t="str">
        <f>IF(OR('Benchmark Analysis'!$H72=P$1,'Benchmark Analysis'!$H72+'Benchmark Analysis'!$C72=P$1,'Benchmark Analysis'!$C72*2+'Benchmark Analysis'!$H72=P$1,'Benchmark Analysis'!$C72*3+'Benchmark Analysis'!$H72=P$1,'Benchmark Analysis'!$C72*4+'Benchmark Analysis'!$H72=P$1,'Benchmark Analysis'!$C72*5+'Benchmark Analysis'!$H72=P$1),'Benchmark Analysis'!$L72*(1+'Benchmark Analysis'!$C$110)^'Cash Flow'!P$1," ")</f>
        <v xml:space="preserve"> </v>
      </c>
      <c r="Q76" s="8" t="str">
        <f>IF(OR('Benchmark Analysis'!$H72=Q$1,'Benchmark Analysis'!$H72+'Benchmark Analysis'!$C72=Q$1,'Benchmark Analysis'!$C72*2+'Benchmark Analysis'!$H72=Q$1,'Benchmark Analysis'!$C72*3+'Benchmark Analysis'!$H72=Q$1,'Benchmark Analysis'!$C72*4+'Benchmark Analysis'!$H72=Q$1,'Benchmark Analysis'!$C72*5+'Benchmark Analysis'!$H72=Q$1),'Benchmark Analysis'!$L72*(1+'Benchmark Analysis'!$C$110)^'Cash Flow'!Q$1," ")</f>
        <v xml:space="preserve"> </v>
      </c>
      <c r="R76" s="8">
        <f>IF(OR('Benchmark Analysis'!$H72=R$1,'Benchmark Analysis'!$H72+'Benchmark Analysis'!$C72=R$1,'Benchmark Analysis'!$C72*2+'Benchmark Analysis'!$H72=R$1,'Benchmark Analysis'!$C72*3+'Benchmark Analysis'!$H72=R$1,'Benchmark Analysis'!$C72*4+'Benchmark Analysis'!$H72=R$1,'Benchmark Analysis'!$C72*5+'Benchmark Analysis'!$H72=R$1),'Benchmark Analysis'!$L72*(1+'Benchmark Analysis'!$C$110)^'Cash Flow'!R$1," ")</f>
        <v>8075.2100299447757</v>
      </c>
      <c r="S76" s="8" t="str">
        <f>IF(OR('Benchmark Analysis'!$H72=S$1,'Benchmark Analysis'!$H72+'Benchmark Analysis'!$C72=S$1,'Benchmark Analysis'!$C72*2+'Benchmark Analysis'!$H72=S$1,'Benchmark Analysis'!$C72*3+'Benchmark Analysis'!$H72=S$1,'Benchmark Analysis'!$C72*4+'Benchmark Analysis'!$H72=S$1,'Benchmark Analysis'!$C72*5+'Benchmark Analysis'!$H72=S$1),'Benchmark Analysis'!$L72*(1+'Benchmark Analysis'!$C$110)^'Cash Flow'!S$1," ")</f>
        <v xml:space="preserve"> </v>
      </c>
      <c r="T76" s="8" t="str">
        <f>IF(OR('Benchmark Analysis'!$H72=T$1,'Benchmark Analysis'!$H72+'Benchmark Analysis'!$C72=T$1,'Benchmark Analysis'!$C72*2+'Benchmark Analysis'!$H72=T$1,'Benchmark Analysis'!$C72*3+'Benchmark Analysis'!$H72=T$1,'Benchmark Analysis'!$C72*4+'Benchmark Analysis'!$H72=T$1,'Benchmark Analysis'!$C72*5+'Benchmark Analysis'!$H72=T$1),'Benchmark Analysis'!$L72*(1+'Benchmark Analysis'!$C$110)^'Cash Flow'!T$1," ")</f>
        <v xml:space="preserve"> </v>
      </c>
      <c r="U76" s="8" t="str">
        <f>IF(OR('Benchmark Analysis'!$H72=U$1,'Benchmark Analysis'!$H72+'Benchmark Analysis'!$C72=U$1,'Benchmark Analysis'!$C72*2+'Benchmark Analysis'!$H72=U$1,'Benchmark Analysis'!$C72*3+'Benchmark Analysis'!$H72=U$1,'Benchmark Analysis'!$C72*4+'Benchmark Analysis'!$H72=U$1,'Benchmark Analysis'!$C72*5+'Benchmark Analysis'!$H72=U$1),'Benchmark Analysis'!$L72*(1+'Benchmark Analysis'!$C$110)^'Cash Flow'!U$1," ")</f>
        <v xml:space="preserve"> </v>
      </c>
      <c r="V76" s="8" t="str">
        <f>IF(OR('Benchmark Analysis'!$H72=V$1,'Benchmark Analysis'!$H72+'Benchmark Analysis'!$C72=V$1,'Benchmark Analysis'!$C72*2+'Benchmark Analysis'!$H72=V$1,'Benchmark Analysis'!$C72*3+'Benchmark Analysis'!$H72=V$1,'Benchmark Analysis'!$C72*4+'Benchmark Analysis'!$H72=V$1,'Benchmark Analysis'!$C72*5+'Benchmark Analysis'!$H72=V$1),'Benchmark Analysis'!$L72*(1+'Benchmark Analysis'!$C$110)^'Cash Flow'!V$1," ")</f>
        <v xml:space="preserve"> </v>
      </c>
      <c r="W76" s="8" t="str">
        <f>IF(OR('Benchmark Analysis'!$H72=W$1,'Benchmark Analysis'!$H72+'Benchmark Analysis'!$C72=W$1,'Benchmark Analysis'!$C72*2+'Benchmark Analysis'!$H72=W$1,'Benchmark Analysis'!$C72*3+'Benchmark Analysis'!$H72=W$1,'Benchmark Analysis'!$C72*4+'Benchmark Analysis'!$H72=W$1,'Benchmark Analysis'!$C72*5+'Benchmark Analysis'!$H72=W$1),'Benchmark Analysis'!$L72*(1+'Benchmark Analysis'!$C$110)^'Cash Flow'!W$1," ")</f>
        <v xml:space="preserve"> </v>
      </c>
      <c r="X76" s="8" t="str">
        <f>IF(OR('Benchmark Analysis'!$H72=X$1,'Benchmark Analysis'!$H72+'Benchmark Analysis'!$C72=X$1,'Benchmark Analysis'!$C72*2+'Benchmark Analysis'!$H72=X$1,'Benchmark Analysis'!$C72*3+'Benchmark Analysis'!$H72=X$1,'Benchmark Analysis'!$C72*4+'Benchmark Analysis'!$H72=X$1,'Benchmark Analysis'!$C72*5+'Benchmark Analysis'!$H72=X$1),'Benchmark Analysis'!$L72*(1+'Benchmark Analysis'!$C$110)^'Cash Flow'!X$1," ")</f>
        <v xml:space="preserve"> </v>
      </c>
      <c r="Y76" s="8" t="str">
        <f>IF(OR('Benchmark Analysis'!$H72=Y$1,'Benchmark Analysis'!$H72+'Benchmark Analysis'!$C72=Y$1,'Benchmark Analysis'!$C72*2+'Benchmark Analysis'!$H72=Y$1,'Benchmark Analysis'!$C72*3+'Benchmark Analysis'!$H72=Y$1,'Benchmark Analysis'!$C72*4+'Benchmark Analysis'!$H72=Y$1,'Benchmark Analysis'!$C72*5+'Benchmark Analysis'!$H72=Y$1),'Benchmark Analysis'!$L72*(1+'Benchmark Analysis'!$C$110)^'Cash Flow'!Y$1," ")</f>
        <v xml:space="preserve"> </v>
      </c>
      <c r="Z76" s="8" t="str">
        <f>IF(OR('Benchmark Analysis'!$H72=Z$1,'Benchmark Analysis'!$H72+'Benchmark Analysis'!$C72=Z$1,'Benchmark Analysis'!$C72*2+'Benchmark Analysis'!$H72=Z$1,'Benchmark Analysis'!$C72*3+'Benchmark Analysis'!$H72=Z$1,'Benchmark Analysis'!$C72*4+'Benchmark Analysis'!$H72=Z$1,'Benchmark Analysis'!$C72*5+'Benchmark Analysis'!$H72=Z$1),'Benchmark Analysis'!$L72*(1+'Benchmark Analysis'!$C$110)^'Cash Flow'!Z$1," ")</f>
        <v xml:space="preserve"> </v>
      </c>
      <c r="AA76" s="8" t="str">
        <f>IF(OR('Benchmark Analysis'!$H72=AA$1,'Benchmark Analysis'!$H72+'Benchmark Analysis'!$C72=AA$1,'Benchmark Analysis'!$C72*2+'Benchmark Analysis'!$H72=AA$1,'Benchmark Analysis'!$C72*3+'Benchmark Analysis'!$H72=AA$1,'Benchmark Analysis'!$C72*4+'Benchmark Analysis'!$H72=AA$1,'Benchmark Analysis'!$C72*5+'Benchmark Analysis'!$H72=AA$1),'Benchmark Analysis'!$L72*(1+'Benchmark Analysis'!$C$110)^'Cash Flow'!AA$1," ")</f>
        <v xml:space="preserve"> </v>
      </c>
      <c r="AB76" s="8" t="str">
        <f>IF(OR('Benchmark Analysis'!$H72=AB$1,'Benchmark Analysis'!$H72+'Benchmark Analysis'!$C72=AB$1,'Benchmark Analysis'!$C72*2+'Benchmark Analysis'!$H72=AB$1,'Benchmark Analysis'!$C72*3+'Benchmark Analysis'!$H72=AB$1,'Benchmark Analysis'!$C72*4+'Benchmark Analysis'!$H72=AB$1,'Benchmark Analysis'!$C72*5+'Benchmark Analysis'!$H72=AB$1),'Benchmark Analysis'!$L72*(1+'Benchmark Analysis'!$C$110)^'Cash Flow'!AB$1," ")</f>
        <v xml:space="preserve"> </v>
      </c>
      <c r="AC76" s="8" t="str">
        <f>IF(OR('Benchmark Analysis'!$H72=AC$1,'Benchmark Analysis'!$H72+'Benchmark Analysis'!$C72=AC$1,'Benchmark Analysis'!$C72*2+'Benchmark Analysis'!$H72=AC$1,'Benchmark Analysis'!$C72*3+'Benchmark Analysis'!$H72=AC$1,'Benchmark Analysis'!$C72*4+'Benchmark Analysis'!$H72=AC$1,'Benchmark Analysis'!$C72*5+'Benchmark Analysis'!$H72=AC$1),'Benchmark Analysis'!$L72*(1+'Benchmark Analysis'!$C$110)^'Cash Flow'!AC$1," ")</f>
        <v xml:space="preserve"> </v>
      </c>
      <c r="AD76" s="8" t="str">
        <f>IF(OR('Benchmark Analysis'!$H72=AD$1,'Benchmark Analysis'!$H72+'Benchmark Analysis'!$C72=AD$1,'Benchmark Analysis'!$C72*2+'Benchmark Analysis'!$H72=AD$1,'Benchmark Analysis'!$C72*3+'Benchmark Analysis'!$H72=AD$1,'Benchmark Analysis'!$C72*4+'Benchmark Analysis'!$H72=AD$1,'Benchmark Analysis'!$C72*5+'Benchmark Analysis'!$H72=AD$1),'Benchmark Analysis'!$L72*(1+'Benchmark Analysis'!$C$110)^'Cash Flow'!AD$1," ")</f>
        <v xml:space="preserve"> </v>
      </c>
      <c r="AE76" s="8" t="str">
        <f>IF(OR('Benchmark Analysis'!$H72=AE$1,'Benchmark Analysis'!$H72+'Benchmark Analysis'!$C72=AE$1,'Benchmark Analysis'!$C72*2+'Benchmark Analysis'!$H72=AE$1,'Benchmark Analysis'!$C72*3+'Benchmark Analysis'!$H72=AE$1,'Benchmark Analysis'!$C72*4+'Benchmark Analysis'!$H72=AE$1,'Benchmark Analysis'!$C72*5+'Benchmark Analysis'!$H72=AE$1),'Benchmark Analysis'!$L72*(1+'Benchmark Analysis'!$C$110)^'Cash Flow'!AE$1," ")</f>
        <v xml:space="preserve"> </v>
      </c>
      <c r="AF76" s="8" t="str">
        <f>IF(OR('Benchmark Analysis'!$H72=AF$1,'Benchmark Analysis'!$H72+'Benchmark Analysis'!$C72=AF$1,'Benchmark Analysis'!$C72*2+'Benchmark Analysis'!$H72=AF$1,'Benchmark Analysis'!$C72*3+'Benchmark Analysis'!$H72=AF$1,'Benchmark Analysis'!$C72*4+'Benchmark Analysis'!$H72=AF$1,'Benchmark Analysis'!$C72*5+'Benchmark Analysis'!$H72=AF$1),'Benchmark Analysis'!$L72*(1+'Benchmark Analysis'!$C$110)^'Cash Flow'!AF$1," ")</f>
        <v xml:space="preserve"> </v>
      </c>
      <c r="AG76" s="8" t="str">
        <f>IF(OR('Benchmark Analysis'!$H72=AG$1,'Benchmark Analysis'!$H72+'Benchmark Analysis'!$C72=AG$1,'Benchmark Analysis'!$C72*2+'Benchmark Analysis'!$H72=AG$1,'Benchmark Analysis'!$C72*3+'Benchmark Analysis'!$H72=AG$1,'Benchmark Analysis'!$C72*4+'Benchmark Analysis'!$H72=AG$1,'Benchmark Analysis'!$C72*5+'Benchmark Analysis'!$H72=AG$1),'Benchmark Analysis'!$L72*(1+'Benchmark Analysis'!$C$110)^'Cash Flow'!AG$1," ")</f>
        <v xml:space="preserve"> </v>
      </c>
    </row>
    <row r="77" spans="1:33" x14ac:dyDescent="0.2">
      <c r="A77" s="80" t="str">
        <f>'Benchmark Analysis'!A73</f>
        <v>20B</v>
      </c>
      <c r="B77" s="66" t="str">
        <f>'Benchmark Analysis'!B73</f>
        <v>Unit heater - fan heater in caretakers suite</v>
      </c>
      <c r="C77" s="7"/>
      <c r="D77" s="8">
        <f>IF(OR('Benchmark Analysis'!$H73=D$1,'Benchmark Analysis'!$H73+'Benchmark Analysis'!$C73=D$1,'Benchmark Analysis'!$C73*2+'Benchmark Analysis'!$H73=D$1,'Benchmark Analysis'!$C73*3+'Benchmark Analysis'!$H73=D$1,'Benchmark Analysis'!$C73*4+'Benchmark Analysis'!$H73=D$1,'Benchmark Analysis'!$C73*5+'Benchmark Analysis'!$H73=D$1),'Benchmark Analysis'!$L73*(1+'Benchmark Analysis'!$C$110)^'Cash Flow'!D$1," ")</f>
        <v>306</v>
      </c>
      <c r="E77" s="8" t="str">
        <f>IF(OR('Benchmark Analysis'!$H73=E$1,'Benchmark Analysis'!$H73+'Benchmark Analysis'!$C73=E$1,'Benchmark Analysis'!$C73*2+'Benchmark Analysis'!$H73=E$1,'Benchmark Analysis'!$C73*3+'Benchmark Analysis'!$H73=E$1,'Benchmark Analysis'!$C73*4+'Benchmark Analysis'!$H73=E$1,'Benchmark Analysis'!$C73*5+'Benchmark Analysis'!$H73=E$1),'Benchmark Analysis'!$L73*(1+'Benchmark Analysis'!$C$110)^'Cash Flow'!E$1," ")</f>
        <v xml:space="preserve"> </v>
      </c>
      <c r="F77" s="8" t="str">
        <f>IF(OR('Benchmark Analysis'!$H73=F$1,'Benchmark Analysis'!$H73+'Benchmark Analysis'!$C73=F$1,'Benchmark Analysis'!$C73*2+'Benchmark Analysis'!$H73=F$1,'Benchmark Analysis'!$C73*3+'Benchmark Analysis'!$H73=F$1,'Benchmark Analysis'!$C73*4+'Benchmark Analysis'!$H73=F$1,'Benchmark Analysis'!$C73*5+'Benchmark Analysis'!$H73=F$1),'Benchmark Analysis'!$L73*(1+'Benchmark Analysis'!$C$110)^'Cash Flow'!F$1," ")</f>
        <v xml:space="preserve"> </v>
      </c>
      <c r="G77" s="8" t="str">
        <f>IF(OR('Benchmark Analysis'!$H73=G$1,'Benchmark Analysis'!$H73+'Benchmark Analysis'!$C73=G$1,'Benchmark Analysis'!$C73*2+'Benchmark Analysis'!$H73=G$1,'Benchmark Analysis'!$C73*3+'Benchmark Analysis'!$H73=G$1,'Benchmark Analysis'!$C73*4+'Benchmark Analysis'!$H73=G$1,'Benchmark Analysis'!$C73*5+'Benchmark Analysis'!$H73=G$1),'Benchmark Analysis'!$L73*(1+'Benchmark Analysis'!$C$110)^'Cash Flow'!G$1," ")</f>
        <v xml:space="preserve"> </v>
      </c>
      <c r="H77" s="8" t="str">
        <f>IF(OR('Benchmark Analysis'!$H73=H$1,'Benchmark Analysis'!$H73+'Benchmark Analysis'!$C73=H$1,'Benchmark Analysis'!$C73*2+'Benchmark Analysis'!$H73=H$1,'Benchmark Analysis'!$C73*3+'Benchmark Analysis'!$H73=H$1,'Benchmark Analysis'!$C73*4+'Benchmark Analysis'!$H73=H$1,'Benchmark Analysis'!$C73*5+'Benchmark Analysis'!$H73=H$1),'Benchmark Analysis'!$L73*(1+'Benchmark Analysis'!$C$110)^'Cash Flow'!H$1," ")</f>
        <v xml:space="preserve"> </v>
      </c>
      <c r="I77" s="8" t="str">
        <f>IF(OR('Benchmark Analysis'!$H73=I$1,'Benchmark Analysis'!$H73+'Benchmark Analysis'!$C73=I$1,'Benchmark Analysis'!$C73*2+'Benchmark Analysis'!$H73=I$1,'Benchmark Analysis'!$C73*3+'Benchmark Analysis'!$H73=I$1,'Benchmark Analysis'!$C73*4+'Benchmark Analysis'!$H73=I$1,'Benchmark Analysis'!$C73*5+'Benchmark Analysis'!$H73=I$1),'Benchmark Analysis'!$L73*(1+'Benchmark Analysis'!$C$110)^'Cash Flow'!I$1," ")</f>
        <v xml:space="preserve"> </v>
      </c>
      <c r="J77" s="8" t="str">
        <f>IF(OR('Benchmark Analysis'!$H73=J$1,'Benchmark Analysis'!$H73+'Benchmark Analysis'!$C73=J$1,'Benchmark Analysis'!$C73*2+'Benchmark Analysis'!$H73=J$1,'Benchmark Analysis'!$C73*3+'Benchmark Analysis'!$H73=J$1,'Benchmark Analysis'!$C73*4+'Benchmark Analysis'!$H73=J$1,'Benchmark Analysis'!$C73*5+'Benchmark Analysis'!$H73=J$1),'Benchmark Analysis'!$L73*(1+'Benchmark Analysis'!$C$110)^'Cash Flow'!J$1," ")</f>
        <v xml:space="preserve"> </v>
      </c>
      <c r="K77" s="8" t="str">
        <f>IF(OR('Benchmark Analysis'!$H73=K$1,'Benchmark Analysis'!$H73+'Benchmark Analysis'!$C73=K$1,'Benchmark Analysis'!$C73*2+'Benchmark Analysis'!$H73=K$1,'Benchmark Analysis'!$C73*3+'Benchmark Analysis'!$H73=K$1,'Benchmark Analysis'!$C73*4+'Benchmark Analysis'!$H73=K$1,'Benchmark Analysis'!$C73*5+'Benchmark Analysis'!$H73=K$1),'Benchmark Analysis'!$L73*(1+'Benchmark Analysis'!$C$110)^'Cash Flow'!K$1," ")</f>
        <v xml:space="preserve"> </v>
      </c>
      <c r="L77" s="8" t="str">
        <f>IF(OR('Benchmark Analysis'!$H73=L$1,'Benchmark Analysis'!$H73+'Benchmark Analysis'!$C73=L$1,'Benchmark Analysis'!$C73*2+'Benchmark Analysis'!$H73=L$1,'Benchmark Analysis'!$C73*3+'Benchmark Analysis'!$H73=L$1,'Benchmark Analysis'!$C73*4+'Benchmark Analysis'!$H73=L$1,'Benchmark Analysis'!$C73*5+'Benchmark Analysis'!$H73=L$1),'Benchmark Analysis'!$L73*(1+'Benchmark Analysis'!$C$110)^'Cash Flow'!L$1," ")</f>
        <v xml:space="preserve"> </v>
      </c>
      <c r="M77" s="8" t="str">
        <f>IF(OR('Benchmark Analysis'!$H73=M$1,'Benchmark Analysis'!$H73+'Benchmark Analysis'!$C73=M$1,'Benchmark Analysis'!$C73*2+'Benchmark Analysis'!$H73=M$1,'Benchmark Analysis'!$C73*3+'Benchmark Analysis'!$H73=M$1,'Benchmark Analysis'!$C73*4+'Benchmark Analysis'!$H73=M$1,'Benchmark Analysis'!$C73*5+'Benchmark Analysis'!$H73=M$1),'Benchmark Analysis'!$L73*(1+'Benchmark Analysis'!$C$110)^'Cash Flow'!M$1," ")</f>
        <v xml:space="preserve"> </v>
      </c>
      <c r="N77" s="8" t="str">
        <f>IF(OR('Benchmark Analysis'!$H73=N$1,'Benchmark Analysis'!$H73+'Benchmark Analysis'!$C73=N$1,'Benchmark Analysis'!$C73*2+'Benchmark Analysis'!$H73=N$1,'Benchmark Analysis'!$C73*3+'Benchmark Analysis'!$H73=N$1,'Benchmark Analysis'!$C73*4+'Benchmark Analysis'!$H73=N$1,'Benchmark Analysis'!$C73*5+'Benchmark Analysis'!$H73=N$1),'Benchmark Analysis'!$L73*(1+'Benchmark Analysis'!$C$110)^'Cash Flow'!N$1," ")</f>
        <v xml:space="preserve"> </v>
      </c>
      <c r="O77" s="8" t="str">
        <f>IF(OR('Benchmark Analysis'!$H73=O$1,'Benchmark Analysis'!$H73+'Benchmark Analysis'!$C73=O$1,'Benchmark Analysis'!$C73*2+'Benchmark Analysis'!$H73=O$1,'Benchmark Analysis'!$C73*3+'Benchmark Analysis'!$H73=O$1,'Benchmark Analysis'!$C73*4+'Benchmark Analysis'!$H73=O$1,'Benchmark Analysis'!$C73*5+'Benchmark Analysis'!$H73=O$1),'Benchmark Analysis'!$L73*(1+'Benchmark Analysis'!$C$110)^'Cash Flow'!O$1," ")</f>
        <v xml:space="preserve"> </v>
      </c>
      <c r="P77" s="8" t="str">
        <f>IF(OR('Benchmark Analysis'!$H73=P$1,'Benchmark Analysis'!$H73+'Benchmark Analysis'!$C73=P$1,'Benchmark Analysis'!$C73*2+'Benchmark Analysis'!$H73=P$1,'Benchmark Analysis'!$C73*3+'Benchmark Analysis'!$H73=P$1,'Benchmark Analysis'!$C73*4+'Benchmark Analysis'!$H73=P$1,'Benchmark Analysis'!$C73*5+'Benchmark Analysis'!$H73=P$1),'Benchmark Analysis'!$L73*(1+'Benchmark Analysis'!$C$110)^'Cash Flow'!P$1," ")</f>
        <v xml:space="preserve"> </v>
      </c>
      <c r="Q77" s="8" t="str">
        <f>IF(OR('Benchmark Analysis'!$H73=Q$1,'Benchmark Analysis'!$H73+'Benchmark Analysis'!$C73=Q$1,'Benchmark Analysis'!$C73*2+'Benchmark Analysis'!$H73=Q$1,'Benchmark Analysis'!$C73*3+'Benchmark Analysis'!$H73=Q$1,'Benchmark Analysis'!$C73*4+'Benchmark Analysis'!$H73=Q$1,'Benchmark Analysis'!$C73*5+'Benchmark Analysis'!$H73=Q$1),'Benchmark Analysis'!$L73*(1+'Benchmark Analysis'!$C$110)^'Cash Flow'!Q$1," ")</f>
        <v xml:space="preserve"> </v>
      </c>
      <c r="R77" s="8" t="str">
        <f>IF(OR('Benchmark Analysis'!$H73=R$1,'Benchmark Analysis'!$H73+'Benchmark Analysis'!$C73=R$1,'Benchmark Analysis'!$C73*2+'Benchmark Analysis'!$H73=R$1,'Benchmark Analysis'!$C73*3+'Benchmark Analysis'!$H73=R$1,'Benchmark Analysis'!$C73*4+'Benchmark Analysis'!$H73=R$1,'Benchmark Analysis'!$C73*5+'Benchmark Analysis'!$H73=R$1),'Benchmark Analysis'!$L73*(1+'Benchmark Analysis'!$C$110)^'Cash Flow'!R$1," ")</f>
        <v xml:space="preserve"> </v>
      </c>
      <c r="S77" s="8" t="str">
        <f>IF(OR('Benchmark Analysis'!$H73=S$1,'Benchmark Analysis'!$H73+'Benchmark Analysis'!$C73=S$1,'Benchmark Analysis'!$C73*2+'Benchmark Analysis'!$H73=S$1,'Benchmark Analysis'!$C73*3+'Benchmark Analysis'!$H73=S$1,'Benchmark Analysis'!$C73*4+'Benchmark Analysis'!$H73=S$1,'Benchmark Analysis'!$C73*5+'Benchmark Analysis'!$H73=S$1),'Benchmark Analysis'!$L73*(1+'Benchmark Analysis'!$C$110)^'Cash Flow'!S$1," ")</f>
        <v xml:space="preserve"> </v>
      </c>
      <c r="T77" s="8" t="str">
        <f>IF(OR('Benchmark Analysis'!$H73=T$1,'Benchmark Analysis'!$H73+'Benchmark Analysis'!$C73=T$1,'Benchmark Analysis'!$C73*2+'Benchmark Analysis'!$H73=T$1,'Benchmark Analysis'!$C73*3+'Benchmark Analysis'!$H73=T$1,'Benchmark Analysis'!$C73*4+'Benchmark Analysis'!$H73=T$1,'Benchmark Analysis'!$C73*5+'Benchmark Analysis'!$H73=T$1),'Benchmark Analysis'!$L73*(1+'Benchmark Analysis'!$C$110)^'Cash Flow'!T$1," ")</f>
        <v xml:space="preserve"> </v>
      </c>
      <c r="U77" s="8" t="str">
        <f>IF(OR('Benchmark Analysis'!$H73=U$1,'Benchmark Analysis'!$H73+'Benchmark Analysis'!$C73=U$1,'Benchmark Analysis'!$C73*2+'Benchmark Analysis'!$H73=U$1,'Benchmark Analysis'!$C73*3+'Benchmark Analysis'!$H73=U$1,'Benchmark Analysis'!$C73*4+'Benchmark Analysis'!$H73=U$1,'Benchmark Analysis'!$C73*5+'Benchmark Analysis'!$H73=U$1),'Benchmark Analysis'!$L73*(1+'Benchmark Analysis'!$C$110)^'Cash Flow'!U$1," ")</f>
        <v xml:space="preserve"> </v>
      </c>
      <c r="V77" s="8" t="str">
        <f>IF(OR('Benchmark Analysis'!$H73=V$1,'Benchmark Analysis'!$H73+'Benchmark Analysis'!$C73=V$1,'Benchmark Analysis'!$C73*2+'Benchmark Analysis'!$H73=V$1,'Benchmark Analysis'!$C73*3+'Benchmark Analysis'!$H73=V$1,'Benchmark Analysis'!$C73*4+'Benchmark Analysis'!$H73=V$1,'Benchmark Analysis'!$C73*5+'Benchmark Analysis'!$H73=V$1),'Benchmark Analysis'!$L73*(1+'Benchmark Analysis'!$C$110)^'Cash Flow'!V$1," ")</f>
        <v xml:space="preserve"> </v>
      </c>
      <c r="W77" s="8" t="str">
        <f>IF(OR('Benchmark Analysis'!$H73=W$1,'Benchmark Analysis'!$H73+'Benchmark Analysis'!$C73=W$1,'Benchmark Analysis'!$C73*2+'Benchmark Analysis'!$H73=W$1,'Benchmark Analysis'!$C73*3+'Benchmark Analysis'!$H73=W$1,'Benchmark Analysis'!$C73*4+'Benchmark Analysis'!$H73=W$1,'Benchmark Analysis'!$C73*5+'Benchmark Analysis'!$H73=W$1),'Benchmark Analysis'!$L73*(1+'Benchmark Analysis'!$C$110)^'Cash Flow'!W$1," ")</f>
        <v xml:space="preserve"> </v>
      </c>
      <c r="X77" s="8" t="str">
        <f>IF(OR('Benchmark Analysis'!$H73=X$1,'Benchmark Analysis'!$H73+'Benchmark Analysis'!$C73=X$1,'Benchmark Analysis'!$C73*2+'Benchmark Analysis'!$H73=X$1,'Benchmark Analysis'!$C73*3+'Benchmark Analysis'!$H73=X$1,'Benchmark Analysis'!$C73*4+'Benchmark Analysis'!$H73=X$1,'Benchmark Analysis'!$C73*5+'Benchmark Analysis'!$H73=X$1),'Benchmark Analysis'!$L73*(1+'Benchmark Analysis'!$C$110)^'Cash Flow'!X$1," ")</f>
        <v xml:space="preserve"> </v>
      </c>
      <c r="Y77" s="8" t="str">
        <f>IF(OR('Benchmark Analysis'!$H73=Y$1,'Benchmark Analysis'!$H73+'Benchmark Analysis'!$C73=Y$1,'Benchmark Analysis'!$C73*2+'Benchmark Analysis'!$H73=Y$1,'Benchmark Analysis'!$C73*3+'Benchmark Analysis'!$H73=Y$1,'Benchmark Analysis'!$C73*4+'Benchmark Analysis'!$H73=Y$1,'Benchmark Analysis'!$C73*5+'Benchmark Analysis'!$H73=Y$1),'Benchmark Analysis'!$L73*(1+'Benchmark Analysis'!$C$110)^'Cash Flow'!Y$1," ")</f>
        <v xml:space="preserve"> </v>
      </c>
      <c r="Z77" s="8" t="str">
        <f>IF(OR('Benchmark Analysis'!$H73=Z$1,'Benchmark Analysis'!$H73+'Benchmark Analysis'!$C73=Z$1,'Benchmark Analysis'!$C73*2+'Benchmark Analysis'!$H73=Z$1,'Benchmark Analysis'!$C73*3+'Benchmark Analysis'!$H73=Z$1,'Benchmark Analysis'!$C73*4+'Benchmark Analysis'!$H73=Z$1,'Benchmark Analysis'!$C73*5+'Benchmark Analysis'!$H73=Z$1),'Benchmark Analysis'!$L73*(1+'Benchmark Analysis'!$C$110)^'Cash Flow'!Z$1," ")</f>
        <v xml:space="preserve"> </v>
      </c>
      <c r="AA77" s="8" t="str">
        <f>IF(OR('Benchmark Analysis'!$H73=AA$1,'Benchmark Analysis'!$H73+'Benchmark Analysis'!$C73=AA$1,'Benchmark Analysis'!$C73*2+'Benchmark Analysis'!$H73=AA$1,'Benchmark Analysis'!$C73*3+'Benchmark Analysis'!$H73=AA$1,'Benchmark Analysis'!$C73*4+'Benchmark Analysis'!$H73=AA$1,'Benchmark Analysis'!$C73*5+'Benchmark Analysis'!$H73=AA$1),'Benchmark Analysis'!$L73*(1+'Benchmark Analysis'!$C$110)^'Cash Flow'!AA$1," ")</f>
        <v xml:space="preserve"> </v>
      </c>
      <c r="AB77" s="8" t="str">
        <f>IF(OR('Benchmark Analysis'!$H73=AB$1,'Benchmark Analysis'!$H73+'Benchmark Analysis'!$C73=AB$1,'Benchmark Analysis'!$C73*2+'Benchmark Analysis'!$H73=AB$1,'Benchmark Analysis'!$C73*3+'Benchmark Analysis'!$H73=AB$1,'Benchmark Analysis'!$C73*4+'Benchmark Analysis'!$H73=AB$1,'Benchmark Analysis'!$C73*5+'Benchmark Analysis'!$H73=AB$1),'Benchmark Analysis'!$L73*(1+'Benchmark Analysis'!$C$110)^'Cash Flow'!AB$1," ")</f>
        <v xml:space="preserve"> </v>
      </c>
      <c r="AC77" s="8">
        <f>IF(OR('Benchmark Analysis'!$H73=AC$1,'Benchmark Analysis'!$H73+'Benchmark Analysis'!$C73=AC$1,'Benchmark Analysis'!$C73*2+'Benchmark Analysis'!$H73=AC$1,'Benchmark Analysis'!$C73*3+'Benchmark Analysis'!$H73=AC$1,'Benchmark Analysis'!$C73*4+'Benchmark Analysis'!$H73=AC$1,'Benchmark Analysis'!$C73*5+'Benchmark Analysis'!$H73=AC$1),'Benchmark Analysis'!$L73*(1+'Benchmark Analysis'!$C$110)^'Cash Flow'!AC$1," ")</f>
        <v>502.02543430620727</v>
      </c>
      <c r="AD77" s="8" t="str">
        <f>IF(OR('Benchmark Analysis'!$H73=AD$1,'Benchmark Analysis'!$H73+'Benchmark Analysis'!$C73=AD$1,'Benchmark Analysis'!$C73*2+'Benchmark Analysis'!$H73=AD$1,'Benchmark Analysis'!$C73*3+'Benchmark Analysis'!$H73=AD$1,'Benchmark Analysis'!$C73*4+'Benchmark Analysis'!$H73=AD$1,'Benchmark Analysis'!$C73*5+'Benchmark Analysis'!$H73=AD$1),'Benchmark Analysis'!$L73*(1+'Benchmark Analysis'!$C$110)^'Cash Flow'!AD$1," ")</f>
        <v xml:space="preserve"> </v>
      </c>
      <c r="AE77" s="8" t="str">
        <f>IF(OR('Benchmark Analysis'!$H73=AE$1,'Benchmark Analysis'!$H73+'Benchmark Analysis'!$C73=AE$1,'Benchmark Analysis'!$C73*2+'Benchmark Analysis'!$H73=AE$1,'Benchmark Analysis'!$C73*3+'Benchmark Analysis'!$H73=AE$1,'Benchmark Analysis'!$C73*4+'Benchmark Analysis'!$H73=AE$1,'Benchmark Analysis'!$C73*5+'Benchmark Analysis'!$H73=AE$1),'Benchmark Analysis'!$L73*(1+'Benchmark Analysis'!$C$110)^'Cash Flow'!AE$1," ")</f>
        <v xml:space="preserve"> </v>
      </c>
      <c r="AF77" s="8" t="str">
        <f>IF(OR('Benchmark Analysis'!$H73=AF$1,'Benchmark Analysis'!$H73+'Benchmark Analysis'!$C73=AF$1,'Benchmark Analysis'!$C73*2+'Benchmark Analysis'!$H73=AF$1,'Benchmark Analysis'!$C73*3+'Benchmark Analysis'!$H73=AF$1,'Benchmark Analysis'!$C73*4+'Benchmark Analysis'!$H73=AF$1,'Benchmark Analysis'!$C73*5+'Benchmark Analysis'!$H73=AF$1),'Benchmark Analysis'!$L73*(1+'Benchmark Analysis'!$C$110)^'Cash Flow'!AF$1," ")</f>
        <v xml:space="preserve"> </v>
      </c>
      <c r="AG77" s="8" t="str">
        <f>IF(OR('Benchmark Analysis'!$H73=AG$1,'Benchmark Analysis'!$H73+'Benchmark Analysis'!$C73=AG$1,'Benchmark Analysis'!$C73*2+'Benchmark Analysis'!$H73=AG$1,'Benchmark Analysis'!$C73*3+'Benchmark Analysis'!$H73=AG$1,'Benchmark Analysis'!$C73*4+'Benchmark Analysis'!$H73=AG$1,'Benchmark Analysis'!$C73*5+'Benchmark Analysis'!$H73=AG$1),'Benchmark Analysis'!$L73*(1+'Benchmark Analysis'!$C$110)^'Cash Flow'!AG$1," ")</f>
        <v xml:space="preserve"> </v>
      </c>
    </row>
    <row r="78" spans="1:33" x14ac:dyDescent="0.2">
      <c r="A78" s="80">
        <f>'Benchmark Analysis'!A74</f>
        <v>21</v>
      </c>
      <c r="B78" s="66" t="str">
        <f>'Benchmark Analysis'!B74</f>
        <v>Electrical baseboard heaters &amp; thermostats in offices</v>
      </c>
      <c r="C78" s="7"/>
      <c r="D78" s="8" t="str">
        <f>IF(OR('Benchmark Analysis'!$H74=D$1,'Benchmark Analysis'!$H74+'Benchmark Analysis'!$C74=D$1,'Benchmark Analysis'!$C74*2+'Benchmark Analysis'!$H74=D$1,'Benchmark Analysis'!$C74*3+'Benchmark Analysis'!$H74=D$1,'Benchmark Analysis'!$C74*4+'Benchmark Analysis'!$H74=D$1,'Benchmark Analysis'!$C74*5+'Benchmark Analysis'!$H74=D$1),'Benchmark Analysis'!$L74*(1+'Benchmark Analysis'!$C$110)^'Cash Flow'!D$1," ")</f>
        <v xml:space="preserve"> </v>
      </c>
      <c r="E78" s="8" t="str">
        <f>IF(OR('Benchmark Analysis'!$H74=E$1,'Benchmark Analysis'!$H74+'Benchmark Analysis'!$C74=E$1,'Benchmark Analysis'!$C74*2+'Benchmark Analysis'!$H74=E$1,'Benchmark Analysis'!$C74*3+'Benchmark Analysis'!$H74=E$1,'Benchmark Analysis'!$C74*4+'Benchmark Analysis'!$H74=E$1,'Benchmark Analysis'!$C74*5+'Benchmark Analysis'!$H74=E$1),'Benchmark Analysis'!$L74*(1+'Benchmark Analysis'!$C$110)^'Cash Flow'!E$1," ")</f>
        <v xml:space="preserve"> </v>
      </c>
      <c r="F78" s="8" t="str">
        <f>IF(OR('Benchmark Analysis'!$H74=F$1,'Benchmark Analysis'!$H74+'Benchmark Analysis'!$C74=F$1,'Benchmark Analysis'!$C74*2+'Benchmark Analysis'!$H74=F$1,'Benchmark Analysis'!$C74*3+'Benchmark Analysis'!$H74=F$1,'Benchmark Analysis'!$C74*4+'Benchmark Analysis'!$H74=F$1,'Benchmark Analysis'!$C74*5+'Benchmark Analysis'!$H74=F$1),'Benchmark Analysis'!$L74*(1+'Benchmark Analysis'!$C$110)^'Cash Flow'!F$1," ")</f>
        <v xml:space="preserve"> </v>
      </c>
      <c r="G78" s="8" t="str">
        <f>IF(OR('Benchmark Analysis'!$H74=G$1,'Benchmark Analysis'!$H74+'Benchmark Analysis'!$C74=G$1,'Benchmark Analysis'!$C74*2+'Benchmark Analysis'!$H74=G$1,'Benchmark Analysis'!$C74*3+'Benchmark Analysis'!$H74=G$1,'Benchmark Analysis'!$C74*4+'Benchmark Analysis'!$H74=G$1,'Benchmark Analysis'!$C74*5+'Benchmark Analysis'!$H74=G$1),'Benchmark Analysis'!$L74*(1+'Benchmark Analysis'!$C$110)^'Cash Flow'!G$1," ")</f>
        <v xml:space="preserve"> </v>
      </c>
      <c r="H78" s="8" t="str">
        <f>IF(OR('Benchmark Analysis'!$H74=H$1,'Benchmark Analysis'!$H74+'Benchmark Analysis'!$C74=H$1,'Benchmark Analysis'!$C74*2+'Benchmark Analysis'!$H74=H$1,'Benchmark Analysis'!$C74*3+'Benchmark Analysis'!$H74=H$1,'Benchmark Analysis'!$C74*4+'Benchmark Analysis'!$H74=H$1,'Benchmark Analysis'!$C74*5+'Benchmark Analysis'!$H74=H$1),'Benchmark Analysis'!$L74*(1+'Benchmark Analysis'!$C$110)^'Cash Flow'!H$1," ")</f>
        <v xml:space="preserve"> </v>
      </c>
      <c r="I78" s="8" t="str">
        <f>IF(OR('Benchmark Analysis'!$H74=I$1,'Benchmark Analysis'!$H74+'Benchmark Analysis'!$C74=I$1,'Benchmark Analysis'!$C74*2+'Benchmark Analysis'!$H74=I$1,'Benchmark Analysis'!$C74*3+'Benchmark Analysis'!$H74=I$1,'Benchmark Analysis'!$C74*4+'Benchmark Analysis'!$H74=I$1,'Benchmark Analysis'!$C74*5+'Benchmark Analysis'!$H74=I$1),'Benchmark Analysis'!$L74*(1+'Benchmark Analysis'!$C$110)^'Cash Flow'!I$1," ")</f>
        <v xml:space="preserve"> </v>
      </c>
      <c r="J78" s="8" t="str">
        <f>IF(OR('Benchmark Analysis'!$H74=J$1,'Benchmark Analysis'!$H74+'Benchmark Analysis'!$C74=J$1,'Benchmark Analysis'!$C74*2+'Benchmark Analysis'!$H74=J$1,'Benchmark Analysis'!$C74*3+'Benchmark Analysis'!$H74=J$1,'Benchmark Analysis'!$C74*4+'Benchmark Analysis'!$H74=J$1,'Benchmark Analysis'!$C74*5+'Benchmark Analysis'!$H74=J$1),'Benchmark Analysis'!$L74*(1+'Benchmark Analysis'!$C$110)^'Cash Flow'!J$1," ")</f>
        <v xml:space="preserve"> </v>
      </c>
      <c r="K78" s="8">
        <f>IF(OR('Benchmark Analysis'!$H74=K$1,'Benchmark Analysis'!$H74+'Benchmark Analysis'!$C74=K$1,'Benchmark Analysis'!$C74*2+'Benchmark Analysis'!$H74=K$1,'Benchmark Analysis'!$C74*3+'Benchmark Analysis'!$H74=K$1,'Benchmark Analysis'!$C74*4+'Benchmark Analysis'!$H74=K$1,'Benchmark Analysis'!$C74*5+'Benchmark Analysis'!$H74=K$1),'Benchmark Analysis'!$L74*(1+'Benchmark Analysis'!$C$110)^'Cash Flow'!K$1," ")</f>
        <v>1230.2423500523787</v>
      </c>
      <c r="L78" s="8" t="str">
        <f>IF(OR('Benchmark Analysis'!$H74=L$1,'Benchmark Analysis'!$H74+'Benchmark Analysis'!$C74=L$1,'Benchmark Analysis'!$C74*2+'Benchmark Analysis'!$H74=L$1,'Benchmark Analysis'!$C74*3+'Benchmark Analysis'!$H74=L$1,'Benchmark Analysis'!$C74*4+'Benchmark Analysis'!$H74=L$1,'Benchmark Analysis'!$C74*5+'Benchmark Analysis'!$H74=L$1),'Benchmark Analysis'!$L74*(1+'Benchmark Analysis'!$C$110)^'Cash Flow'!L$1," ")</f>
        <v xml:space="preserve"> </v>
      </c>
      <c r="M78" s="8" t="str">
        <f>IF(OR('Benchmark Analysis'!$H74=M$1,'Benchmark Analysis'!$H74+'Benchmark Analysis'!$C74=M$1,'Benchmark Analysis'!$C74*2+'Benchmark Analysis'!$H74=M$1,'Benchmark Analysis'!$C74*3+'Benchmark Analysis'!$H74=M$1,'Benchmark Analysis'!$C74*4+'Benchmark Analysis'!$H74=M$1,'Benchmark Analysis'!$C74*5+'Benchmark Analysis'!$H74=M$1),'Benchmark Analysis'!$L74*(1+'Benchmark Analysis'!$C$110)^'Cash Flow'!M$1," ")</f>
        <v xml:space="preserve"> </v>
      </c>
      <c r="N78" s="8" t="str">
        <f>IF(OR('Benchmark Analysis'!$H74=N$1,'Benchmark Analysis'!$H74+'Benchmark Analysis'!$C74=N$1,'Benchmark Analysis'!$C74*2+'Benchmark Analysis'!$H74=N$1,'Benchmark Analysis'!$C74*3+'Benchmark Analysis'!$H74=N$1,'Benchmark Analysis'!$C74*4+'Benchmark Analysis'!$H74=N$1,'Benchmark Analysis'!$C74*5+'Benchmark Analysis'!$H74=N$1),'Benchmark Analysis'!$L74*(1+'Benchmark Analysis'!$C$110)^'Cash Flow'!N$1," ")</f>
        <v xml:space="preserve"> </v>
      </c>
      <c r="O78" s="8" t="str">
        <f>IF(OR('Benchmark Analysis'!$H74=O$1,'Benchmark Analysis'!$H74+'Benchmark Analysis'!$C74=O$1,'Benchmark Analysis'!$C74*2+'Benchmark Analysis'!$H74=O$1,'Benchmark Analysis'!$C74*3+'Benchmark Analysis'!$H74=O$1,'Benchmark Analysis'!$C74*4+'Benchmark Analysis'!$H74=O$1,'Benchmark Analysis'!$C74*5+'Benchmark Analysis'!$H74=O$1),'Benchmark Analysis'!$L74*(1+'Benchmark Analysis'!$C$110)^'Cash Flow'!O$1," ")</f>
        <v xml:space="preserve"> </v>
      </c>
      <c r="P78" s="8" t="str">
        <f>IF(OR('Benchmark Analysis'!$H74=P$1,'Benchmark Analysis'!$H74+'Benchmark Analysis'!$C74=P$1,'Benchmark Analysis'!$C74*2+'Benchmark Analysis'!$H74=P$1,'Benchmark Analysis'!$C74*3+'Benchmark Analysis'!$H74=P$1,'Benchmark Analysis'!$C74*4+'Benchmark Analysis'!$H74=P$1,'Benchmark Analysis'!$C74*5+'Benchmark Analysis'!$H74=P$1),'Benchmark Analysis'!$L74*(1+'Benchmark Analysis'!$C$110)^'Cash Flow'!P$1," ")</f>
        <v xml:space="preserve"> </v>
      </c>
      <c r="Q78" s="8" t="str">
        <f>IF(OR('Benchmark Analysis'!$H74=Q$1,'Benchmark Analysis'!$H74+'Benchmark Analysis'!$C74=Q$1,'Benchmark Analysis'!$C74*2+'Benchmark Analysis'!$H74=Q$1,'Benchmark Analysis'!$C74*3+'Benchmark Analysis'!$H74=Q$1,'Benchmark Analysis'!$C74*4+'Benchmark Analysis'!$H74=Q$1,'Benchmark Analysis'!$C74*5+'Benchmark Analysis'!$H74=Q$1),'Benchmark Analysis'!$L74*(1+'Benchmark Analysis'!$C$110)^'Cash Flow'!Q$1," ")</f>
        <v xml:space="preserve"> </v>
      </c>
      <c r="R78" s="8" t="str">
        <f>IF(OR('Benchmark Analysis'!$H74=R$1,'Benchmark Analysis'!$H74+'Benchmark Analysis'!$C74=R$1,'Benchmark Analysis'!$C74*2+'Benchmark Analysis'!$H74=R$1,'Benchmark Analysis'!$C74*3+'Benchmark Analysis'!$H74=R$1,'Benchmark Analysis'!$C74*4+'Benchmark Analysis'!$H74=R$1,'Benchmark Analysis'!$C74*5+'Benchmark Analysis'!$H74=R$1),'Benchmark Analysis'!$L74*(1+'Benchmark Analysis'!$C$110)^'Cash Flow'!R$1," ")</f>
        <v xml:space="preserve"> </v>
      </c>
      <c r="S78" s="8" t="str">
        <f>IF(OR('Benchmark Analysis'!$H74=S$1,'Benchmark Analysis'!$H74+'Benchmark Analysis'!$C74=S$1,'Benchmark Analysis'!$C74*2+'Benchmark Analysis'!$H74=S$1,'Benchmark Analysis'!$C74*3+'Benchmark Analysis'!$H74=S$1,'Benchmark Analysis'!$C74*4+'Benchmark Analysis'!$H74=S$1,'Benchmark Analysis'!$C74*5+'Benchmark Analysis'!$H74=S$1),'Benchmark Analysis'!$L74*(1+'Benchmark Analysis'!$C$110)^'Cash Flow'!S$1," ")</f>
        <v xml:space="preserve"> </v>
      </c>
      <c r="T78" s="8" t="str">
        <f>IF(OR('Benchmark Analysis'!$H74=T$1,'Benchmark Analysis'!$H74+'Benchmark Analysis'!$C74=T$1,'Benchmark Analysis'!$C74*2+'Benchmark Analysis'!$H74=T$1,'Benchmark Analysis'!$C74*3+'Benchmark Analysis'!$H74=T$1,'Benchmark Analysis'!$C74*4+'Benchmark Analysis'!$H74=T$1,'Benchmark Analysis'!$C74*5+'Benchmark Analysis'!$H74=T$1),'Benchmark Analysis'!$L74*(1+'Benchmark Analysis'!$C$110)^'Cash Flow'!T$1," ")</f>
        <v xml:space="preserve"> </v>
      </c>
      <c r="U78" s="8" t="str">
        <f>IF(OR('Benchmark Analysis'!$H74=U$1,'Benchmark Analysis'!$H74+'Benchmark Analysis'!$C74=U$1,'Benchmark Analysis'!$C74*2+'Benchmark Analysis'!$H74=U$1,'Benchmark Analysis'!$C74*3+'Benchmark Analysis'!$H74=U$1,'Benchmark Analysis'!$C74*4+'Benchmark Analysis'!$H74=U$1,'Benchmark Analysis'!$C74*5+'Benchmark Analysis'!$H74=U$1),'Benchmark Analysis'!$L74*(1+'Benchmark Analysis'!$C$110)^'Cash Flow'!U$1," ")</f>
        <v xml:space="preserve"> </v>
      </c>
      <c r="V78" s="8" t="str">
        <f>IF(OR('Benchmark Analysis'!$H74=V$1,'Benchmark Analysis'!$H74+'Benchmark Analysis'!$C74=V$1,'Benchmark Analysis'!$C74*2+'Benchmark Analysis'!$H74=V$1,'Benchmark Analysis'!$C74*3+'Benchmark Analysis'!$H74=V$1,'Benchmark Analysis'!$C74*4+'Benchmark Analysis'!$H74=V$1,'Benchmark Analysis'!$C74*5+'Benchmark Analysis'!$H74=V$1),'Benchmark Analysis'!$L74*(1+'Benchmark Analysis'!$C$110)^'Cash Flow'!V$1," ")</f>
        <v xml:space="preserve"> </v>
      </c>
      <c r="W78" s="8" t="str">
        <f>IF(OR('Benchmark Analysis'!$H74=W$1,'Benchmark Analysis'!$H74+'Benchmark Analysis'!$C74=W$1,'Benchmark Analysis'!$C74*2+'Benchmark Analysis'!$H74=W$1,'Benchmark Analysis'!$C74*3+'Benchmark Analysis'!$H74=W$1,'Benchmark Analysis'!$C74*4+'Benchmark Analysis'!$H74=W$1,'Benchmark Analysis'!$C74*5+'Benchmark Analysis'!$H74=W$1),'Benchmark Analysis'!$L74*(1+'Benchmark Analysis'!$C$110)^'Cash Flow'!W$1," ")</f>
        <v xml:space="preserve"> </v>
      </c>
      <c r="X78" s="8" t="str">
        <f>IF(OR('Benchmark Analysis'!$H74=X$1,'Benchmark Analysis'!$H74+'Benchmark Analysis'!$C74=X$1,'Benchmark Analysis'!$C74*2+'Benchmark Analysis'!$H74=X$1,'Benchmark Analysis'!$C74*3+'Benchmark Analysis'!$H74=X$1,'Benchmark Analysis'!$C74*4+'Benchmark Analysis'!$H74=X$1,'Benchmark Analysis'!$C74*5+'Benchmark Analysis'!$H74=X$1),'Benchmark Analysis'!$L74*(1+'Benchmark Analysis'!$C$110)^'Cash Flow'!X$1," ")</f>
        <v xml:space="preserve"> </v>
      </c>
      <c r="Y78" s="8" t="str">
        <f>IF(OR('Benchmark Analysis'!$H74=Y$1,'Benchmark Analysis'!$H74+'Benchmark Analysis'!$C74=Y$1,'Benchmark Analysis'!$C74*2+'Benchmark Analysis'!$H74=Y$1,'Benchmark Analysis'!$C74*3+'Benchmark Analysis'!$H74=Y$1,'Benchmark Analysis'!$C74*4+'Benchmark Analysis'!$H74=Y$1,'Benchmark Analysis'!$C74*5+'Benchmark Analysis'!$H74=Y$1),'Benchmark Analysis'!$L74*(1+'Benchmark Analysis'!$C$110)^'Cash Flow'!Y$1," ")</f>
        <v xml:space="preserve"> </v>
      </c>
      <c r="Z78" s="8" t="str">
        <f>IF(OR('Benchmark Analysis'!$H74=Z$1,'Benchmark Analysis'!$H74+'Benchmark Analysis'!$C74=Z$1,'Benchmark Analysis'!$C74*2+'Benchmark Analysis'!$H74=Z$1,'Benchmark Analysis'!$C74*3+'Benchmark Analysis'!$H74=Z$1,'Benchmark Analysis'!$C74*4+'Benchmark Analysis'!$H74=Z$1,'Benchmark Analysis'!$C74*5+'Benchmark Analysis'!$H74=Z$1),'Benchmark Analysis'!$L74*(1+'Benchmark Analysis'!$C$110)^'Cash Flow'!Z$1," ")</f>
        <v xml:space="preserve"> </v>
      </c>
      <c r="AA78" s="8" t="str">
        <f>IF(OR('Benchmark Analysis'!$H74=AA$1,'Benchmark Analysis'!$H74+'Benchmark Analysis'!$C74=AA$1,'Benchmark Analysis'!$C74*2+'Benchmark Analysis'!$H74=AA$1,'Benchmark Analysis'!$C74*3+'Benchmark Analysis'!$H74=AA$1,'Benchmark Analysis'!$C74*4+'Benchmark Analysis'!$H74=AA$1,'Benchmark Analysis'!$C74*5+'Benchmark Analysis'!$H74=AA$1),'Benchmark Analysis'!$L74*(1+'Benchmark Analysis'!$C$110)^'Cash Flow'!AA$1," ")</f>
        <v xml:space="preserve"> </v>
      </c>
      <c r="AB78" s="8" t="str">
        <f>IF(OR('Benchmark Analysis'!$H74=AB$1,'Benchmark Analysis'!$H74+'Benchmark Analysis'!$C74=AB$1,'Benchmark Analysis'!$C74*2+'Benchmark Analysis'!$H74=AB$1,'Benchmark Analysis'!$C74*3+'Benchmark Analysis'!$H74=AB$1,'Benchmark Analysis'!$C74*4+'Benchmark Analysis'!$H74=AB$1,'Benchmark Analysis'!$C74*5+'Benchmark Analysis'!$H74=AB$1),'Benchmark Analysis'!$L74*(1+'Benchmark Analysis'!$C$110)^'Cash Flow'!AB$1," ")</f>
        <v xml:space="preserve"> </v>
      </c>
      <c r="AC78" s="8" t="str">
        <f>IF(OR('Benchmark Analysis'!$H74=AC$1,'Benchmark Analysis'!$H74+'Benchmark Analysis'!$C74=AC$1,'Benchmark Analysis'!$C74*2+'Benchmark Analysis'!$H74=AC$1,'Benchmark Analysis'!$C74*3+'Benchmark Analysis'!$H74=AC$1,'Benchmark Analysis'!$C74*4+'Benchmark Analysis'!$H74=AC$1,'Benchmark Analysis'!$C74*5+'Benchmark Analysis'!$H74=AC$1),'Benchmark Analysis'!$L74*(1+'Benchmark Analysis'!$C$110)^'Cash Flow'!AC$1," ")</f>
        <v xml:space="preserve"> </v>
      </c>
      <c r="AD78" s="8" t="str">
        <f>IF(OR('Benchmark Analysis'!$H74=AD$1,'Benchmark Analysis'!$H74+'Benchmark Analysis'!$C74=AD$1,'Benchmark Analysis'!$C74*2+'Benchmark Analysis'!$H74=AD$1,'Benchmark Analysis'!$C74*3+'Benchmark Analysis'!$H74=AD$1,'Benchmark Analysis'!$C74*4+'Benchmark Analysis'!$H74=AD$1,'Benchmark Analysis'!$C74*5+'Benchmark Analysis'!$H74=AD$1),'Benchmark Analysis'!$L74*(1+'Benchmark Analysis'!$C$110)^'Cash Flow'!AD$1," ")</f>
        <v xml:space="preserve"> </v>
      </c>
      <c r="AE78" s="8" t="str">
        <f>IF(OR('Benchmark Analysis'!$H74=AE$1,'Benchmark Analysis'!$H74+'Benchmark Analysis'!$C74=AE$1,'Benchmark Analysis'!$C74*2+'Benchmark Analysis'!$H74=AE$1,'Benchmark Analysis'!$C74*3+'Benchmark Analysis'!$H74=AE$1,'Benchmark Analysis'!$C74*4+'Benchmark Analysis'!$H74=AE$1,'Benchmark Analysis'!$C74*5+'Benchmark Analysis'!$H74=AE$1),'Benchmark Analysis'!$L74*(1+'Benchmark Analysis'!$C$110)^'Cash Flow'!AE$1," ")</f>
        <v xml:space="preserve"> </v>
      </c>
      <c r="AF78" s="8" t="str">
        <f>IF(OR('Benchmark Analysis'!$H74=AF$1,'Benchmark Analysis'!$H74+'Benchmark Analysis'!$C74=AF$1,'Benchmark Analysis'!$C74*2+'Benchmark Analysis'!$H74=AF$1,'Benchmark Analysis'!$C74*3+'Benchmark Analysis'!$H74=AF$1,'Benchmark Analysis'!$C74*4+'Benchmark Analysis'!$H74=AF$1,'Benchmark Analysis'!$C74*5+'Benchmark Analysis'!$H74=AF$1),'Benchmark Analysis'!$L74*(1+'Benchmark Analysis'!$C$110)^'Cash Flow'!AF$1," ")</f>
        <v xml:space="preserve"> </v>
      </c>
      <c r="AG78" s="8" t="str">
        <f>IF(OR('Benchmark Analysis'!$H74=AG$1,'Benchmark Analysis'!$H74+'Benchmark Analysis'!$C74=AG$1,'Benchmark Analysis'!$C74*2+'Benchmark Analysis'!$H74=AG$1,'Benchmark Analysis'!$C74*3+'Benchmark Analysis'!$H74=AG$1,'Benchmark Analysis'!$C74*4+'Benchmark Analysis'!$H74=AG$1,'Benchmark Analysis'!$C74*5+'Benchmark Analysis'!$H74=AG$1),'Benchmark Analysis'!$L74*(1+'Benchmark Analysis'!$C$110)^'Cash Flow'!AG$1," ")</f>
        <v xml:space="preserve"> </v>
      </c>
    </row>
    <row r="79" spans="1:33" x14ac:dyDescent="0.2">
      <c r="A79" s="80" t="str">
        <f>'Benchmark Analysis'!A75</f>
        <v>22A</v>
      </c>
      <c r="B79" s="66" t="str">
        <f>'Benchmark Analysis'!B75</f>
        <v>Controls and instrumentation - Neptronic thermostat controls - church</v>
      </c>
      <c r="C79" s="7"/>
      <c r="D79" s="8" t="str">
        <f>IF(OR('Benchmark Analysis'!$H75=D$1,'Benchmark Analysis'!$H75+'Benchmark Analysis'!$C75=D$1,'Benchmark Analysis'!$C75*2+'Benchmark Analysis'!$H75=D$1,'Benchmark Analysis'!$C75*3+'Benchmark Analysis'!$H75=D$1,'Benchmark Analysis'!$C75*4+'Benchmark Analysis'!$H75=D$1,'Benchmark Analysis'!$C75*5+'Benchmark Analysis'!$H75=D$1),'Benchmark Analysis'!$L75*(1+'Benchmark Analysis'!$C$110)^'Cash Flow'!D$1," ")</f>
        <v xml:space="preserve"> </v>
      </c>
      <c r="E79" s="8" t="str">
        <f>IF(OR('Benchmark Analysis'!$H75=E$1,'Benchmark Analysis'!$H75+'Benchmark Analysis'!$C75=E$1,'Benchmark Analysis'!$C75*2+'Benchmark Analysis'!$H75=E$1,'Benchmark Analysis'!$C75*3+'Benchmark Analysis'!$H75=E$1,'Benchmark Analysis'!$C75*4+'Benchmark Analysis'!$H75=E$1,'Benchmark Analysis'!$C75*5+'Benchmark Analysis'!$H75=E$1),'Benchmark Analysis'!$L75*(1+'Benchmark Analysis'!$C$110)^'Cash Flow'!E$1," ")</f>
        <v xml:space="preserve"> </v>
      </c>
      <c r="F79" s="8" t="str">
        <f>IF(OR('Benchmark Analysis'!$H75=F$1,'Benchmark Analysis'!$H75+'Benchmark Analysis'!$C75=F$1,'Benchmark Analysis'!$C75*2+'Benchmark Analysis'!$H75=F$1,'Benchmark Analysis'!$C75*3+'Benchmark Analysis'!$H75=F$1,'Benchmark Analysis'!$C75*4+'Benchmark Analysis'!$H75=F$1,'Benchmark Analysis'!$C75*5+'Benchmark Analysis'!$H75=F$1),'Benchmark Analysis'!$L75*(1+'Benchmark Analysis'!$C$110)^'Cash Flow'!F$1," ")</f>
        <v xml:space="preserve"> </v>
      </c>
      <c r="G79" s="8" t="str">
        <f>IF(OR('Benchmark Analysis'!$H75=G$1,'Benchmark Analysis'!$H75+'Benchmark Analysis'!$C75=G$1,'Benchmark Analysis'!$C75*2+'Benchmark Analysis'!$H75=G$1,'Benchmark Analysis'!$C75*3+'Benchmark Analysis'!$H75=G$1,'Benchmark Analysis'!$C75*4+'Benchmark Analysis'!$H75=G$1,'Benchmark Analysis'!$C75*5+'Benchmark Analysis'!$H75=G$1),'Benchmark Analysis'!$L75*(1+'Benchmark Analysis'!$C$110)^'Cash Flow'!G$1," ")</f>
        <v xml:space="preserve"> </v>
      </c>
      <c r="H79" s="8" t="str">
        <f>IF(OR('Benchmark Analysis'!$H75=H$1,'Benchmark Analysis'!$H75+'Benchmark Analysis'!$C75=H$1,'Benchmark Analysis'!$C75*2+'Benchmark Analysis'!$H75=H$1,'Benchmark Analysis'!$C75*3+'Benchmark Analysis'!$H75=H$1,'Benchmark Analysis'!$C75*4+'Benchmark Analysis'!$H75=H$1,'Benchmark Analysis'!$C75*5+'Benchmark Analysis'!$H75=H$1),'Benchmark Analysis'!$L75*(1+'Benchmark Analysis'!$C$110)^'Cash Flow'!H$1," ")</f>
        <v xml:space="preserve"> </v>
      </c>
      <c r="I79" s="8" t="str">
        <f>IF(OR('Benchmark Analysis'!$H75=I$1,'Benchmark Analysis'!$H75+'Benchmark Analysis'!$C75=I$1,'Benchmark Analysis'!$C75*2+'Benchmark Analysis'!$H75=I$1,'Benchmark Analysis'!$C75*3+'Benchmark Analysis'!$H75=I$1,'Benchmark Analysis'!$C75*4+'Benchmark Analysis'!$H75=I$1,'Benchmark Analysis'!$C75*5+'Benchmark Analysis'!$H75=I$1),'Benchmark Analysis'!$L75*(1+'Benchmark Analysis'!$C$110)^'Cash Flow'!I$1," ")</f>
        <v xml:space="preserve"> </v>
      </c>
      <c r="J79" s="8" t="str">
        <f>IF(OR('Benchmark Analysis'!$H75=J$1,'Benchmark Analysis'!$H75+'Benchmark Analysis'!$C75=J$1,'Benchmark Analysis'!$C75*2+'Benchmark Analysis'!$H75=J$1,'Benchmark Analysis'!$C75*3+'Benchmark Analysis'!$H75=J$1,'Benchmark Analysis'!$C75*4+'Benchmark Analysis'!$H75=J$1,'Benchmark Analysis'!$C75*5+'Benchmark Analysis'!$H75=J$1),'Benchmark Analysis'!$L75*(1+'Benchmark Analysis'!$C$110)^'Cash Flow'!J$1," ")</f>
        <v xml:space="preserve"> </v>
      </c>
      <c r="K79" s="8" t="str">
        <f>IF(OR('Benchmark Analysis'!$H75=K$1,'Benchmark Analysis'!$H75+'Benchmark Analysis'!$C75=K$1,'Benchmark Analysis'!$C75*2+'Benchmark Analysis'!$H75=K$1,'Benchmark Analysis'!$C75*3+'Benchmark Analysis'!$H75=K$1,'Benchmark Analysis'!$C75*4+'Benchmark Analysis'!$H75=K$1,'Benchmark Analysis'!$C75*5+'Benchmark Analysis'!$H75=K$1),'Benchmark Analysis'!$L75*(1+'Benchmark Analysis'!$C$110)^'Cash Flow'!K$1," ")</f>
        <v xml:space="preserve"> </v>
      </c>
      <c r="L79" s="8" t="str">
        <f>IF(OR('Benchmark Analysis'!$H75=L$1,'Benchmark Analysis'!$H75+'Benchmark Analysis'!$C75=L$1,'Benchmark Analysis'!$C75*2+'Benchmark Analysis'!$H75=L$1,'Benchmark Analysis'!$C75*3+'Benchmark Analysis'!$H75=L$1,'Benchmark Analysis'!$C75*4+'Benchmark Analysis'!$H75=L$1,'Benchmark Analysis'!$C75*5+'Benchmark Analysis'!$H75=L$1),'Benchmark Analysis'!$L75*(1+'Benchmark Analysis'!$C$110)^'Cash Flow'!L$1," ")</f>
        <v xml:space="preserve"> </v>
      </c>
      <c r="M79" s="8" t="str">
        <f>IF(OR('Benchmark Analysis'!$H75=M$1,'Benchmark Analysis'!$H75+'Benchmark Analysis'!$C75=M$1,'Benchmark Analysis'!$C75*2+'Benchmark Analysis'!$H75=M$1,'Benchmark Analysis'!$C75*3+'Benchmark Analysis'!$H75=M$1,'Benchmark Analysis'!$C75*4+'Benchmark Analysis'!$H75=M$1,'Benchmark Analysis'!$C75*5+'Benchmark Analysis'!$H75=M$1),'Benchmark Analysis'!$L75*(1+'Benchmark Analysis'!$C$110)^'Cash Flow'!M$1," ")</f>
        <v xml:space="preserve"> </v>
      </c>
      <c r="N79" s="8" t="str">
        <f>IF(OR('Benchmark Analysis'!$H75=N$1,'Benchmark Analysis'!$H75+'Benchmark Analysis'!$C75=N$1,'Benchmark Analysis'!$C75*2+'Benchmark Analysis'!$H75=N$1,'Benchmark Analysis'!$C75*3+'Benchmark Analysis'!$H75=N$1,'Benchmark Analysis'!$C75*4+'Benchmark Analysis'!$H75=N$1,'Benchmark Analysis'!$C75*5+'Benchmark Analysis'!$H75=N$1),'Benchmark Analysis'!$L75*(1+'Benchmark Analysis'!$C$110)^'Cash Flow'!N$1," ")</f>
        <v xml:space="preserve"> </v>
      </c>
      <c r="O79" s="8" t="str">
        <f>IF(OR('Benchmark Analysis'!$H75=O$1,'Benchmark Analysis'!$H75+'Benchmark Analysis'!$C75=O$1,'Benchmark Analysis'!$C75*2+'Benchmark Analysis'!$H75=O$1,'Benchmark Analysis'!$C75*3+'Benchmark Analysis'!$H75=O$1,'Benchmark Analysis'!$C75*4+'Benchmark Analysis'!$H75=O$1,'Benchmark Analysis'!$C75*5+'Benchmark Analysis'!$H75=O$1),'Benchmark Analysis'!$L75*(1+'Benchmark Analysis'!$C$110)^'Cash Flow'!O$1," ")</f>
        <v xml:space="preserve"> </v>
      </c>
      <c r="P79" s="8" t="str">
        <f>IF(OR('Benchmark Analysis'!$H75=P$1,'Benchmark Analysis'!$H75+'Benchmark Analysis'!$C75=P$1,'Benchmark Analysis'!$C75*2+'Benchmark Analysis'!$H75=P$1,'Benchmark Analysis'!$C75*3+'Benchmark Analysis'!$H75=P$1,'Benchmark Analysis'!$C75*4+'Benchmark Analysis'!$H75=P$1,'Benchmark Analysis'!$C75*5+'Benchmark Analysis'!$H75=P$1),'Benchmark Analysis'!$L75*(1+'Benchmark Analysis'!$C$110)^'Cash Flow'!P$1," ")</f>
        <v xml:space="preserve"> </v>
      </c>
      <c r="Q79" s="8" t="str">
        <f>IF(OR('Benchmark Analysis'!$H75=Q$1,'Benchmark Analysis'!$H75+'Benchmark Analysis'!$C75=Q$1,'Benchmark Analysis'!$C75*2+'Benchmark Analysis'!$H75=Q$1,'Benchmark Analysis'!$C75*3+'Benchmark Analysis'!$H75=Q$1,'Benchmark Analysis'!$C75*4+'Benchmark Analysis'!$H75=Q$1,'Benchmark Analysis'!$C75*5+'Benchmark Analysis'!$H75=Q$1),'Benchmark Analysis'!$L75*(1+'Benchmark Analysis'!$C$110)^'Cash Flow'!Q$1," ")</f>
        <v xml:space="preserve"> </v>
      </c>
      <c r="R79" s="8" t="str">
        <f>IF(OR('Benchmark Analysis'!$H75=R$1,'Benchmark Analysis'!$H75+'Benchmark Analysis'!$C75=R$1,'Benchmark Analysis'!$C75*2+'Benchmark Analysis'!$H75=R$1,'Benchmark Analysis'!$C75*3+'Benchmark Analysis'!$H75=R$1,'Benchmark Analysis'!$C75*4+'Benchmark Analysis'!$H75=R$1,'Benchmark Analysis'!$C75*5+'Benchmark Analysis'!$H75=R$1),'Benchmark Analysis'!$L75*(1+'Benchmark Analysis'!$C$110)^'Cash Flow'!R$1," ")</f>
        <v xml:space="preserve"> </v>
      </c>
      <c r="S79" s="8" t="str">
        <f>IF(OR('Benchmark Analysis'!$H75=S$1,'Benchmark Analysis'!$H75+'Benchmark Analysis'!$C75=S$1,'Benchmark Analysis'!$C75*2+'Benchmark Analysis'!$H75=S$1,'Benchmark Analysis'!$C75*3+'Benchmark Analysis'!$H75=S$1,'Benchmark Analysis'!$C75*4+'Benchmark Analysis'!$H75=S$1,'Benchmark Analysis'!$C75*5+'Benchmark Analysis'!$H75=S$1),'Benchmark Analysis'!$L75*(1+'Benchmark Analysis'!$C$110)^'Cash Flow'!S$1," ")</f>
        <v xml:space="preserve"> </v>
      </c>
      <c r="T79" s="8" t="str">
        <f>IF(OR('Benchmark Analysis'!$H75=T$1,'Benchmark Analysis'!$H75+'Benchmark Analysis'!$C75=T$1,'Benchmark Analysis'!$C75*2+'Benchmark Analysis'!$H75=T$1,'Benchmark Analysis'!$C75*3+'Benchmark Analysis'!$H75=T$1,'Benchmark Analysis'!$C75*4+'Benchmark Analysis'!$H75=T$1,'Benchmark Analysis'!$C75*5+'Benchmark Analysis'!$H75=T$1),'Benchmark Analysis'!$L75*(1+'Benchmark Analysis'!$C$110)^'Cash Flow'!T$1," ")</f>
        <v xml:space="preserve"> </v>
      </c>
      <c r="U79" s="8" t="str">
        <f>IF(OR('Benchmark Analysis'!$H75=U$1,'Benchmark Analysis'!$H75+'Benchmark Analysis'!$C75=U$1,'Benchmark Analysis'!$C75*2+'Benchmark Analysis'!$H75=U$1,'Benchmark Analysis'!$C75*3+'Benchmark Analysis'!$H75=U$1,'Benchmark Analysis'!$C75*4+'Benchmark Analysis'!$H75=U$1,'Benchmark Analysis'!$C75*5+'Benchmark Analysis'!$H75=U$1),'Benchmark Analysis'!$L75*(1+'Benchmark Analysis'!$C$110)^'Cash Flow'!U$1," ")</f>
        <v xml:space="preserve"> </v>
      </c>
      <c r="V79" s="8" t="str">
        <f>IF(OR('Benchmark Analysis'!$H75=V$1,'Benchmark Analysis'!$H75+'Benchmark Analysis'!$C75=V$1,'Benchmark Analysis'!$C75*2+'Benchmark Analysis'!$H75=V$1,'Benchmark Analysis'!$C75*3+'Benchmark Analysis'!$H75=V$1,'Benchmark Analysis'!$C75*4+'Benchmark Analysis'!$H75=V$1,'Benchmark Analysis'!$C75*5+'Benchmark Analysis'!$H75=V$1),'Benchmark Analysis'!$L75*(1+'Benchmark Analysis'!$C$110)^'Cash Flow'!V$1," ")</f>
        <v xml:space="preserve"> </v>
      </c>
      <c r="W79" s="8" t="str">
        <f>IF(OR('Benchmark Analysis'!$H75=W$1,'Benchmark Analysis'!$H75+'Benchmark Analysis'!$C75=W$1,'Benchmark Analysis'!$C75*2+'Benchmark Analysis'!$H75=W$1,'Benchmark Analysis'!$C75*3+'Benchmark Analysis'!$H75=W$1,'Benchmark Analysis'!$C75*4+'Benchmark Analysis'!$H75=W$1,'Benchmark Analysis'!$C75*5+'Benchmark Analysis'!$H75=W$1),'Benchmark Analysis'!$L75*(1+'Benchmark Analysis'!$C$110)^'Cash Flow'!W$1," ")</f>
        <v xml:space="preserve"> </v>
      </c>
      <c r="X79" s="8" t="str">
        <f>IF(OR('Benchmark Analysis'!$H75=X$1,'Benchmark Analysis'!$H75+'Benchmark Analysis'!$C75=X$1,'Benchmark Analysis'!$C75*2+'Benchmark Analysis'!$H75=X$1,'Benchmark Analysis'!$C75*3+'Benchmark Analysis'!$H75=X$1,'Benchmark Analysis'!$C75*4+'Benchmark Analysis'!$H75=X$1,'Benchmark Analysis'!$C75*5+'Benchmark Analysis'!$H75=X$1),'Benchmark Analysis'!$L75*(1+'Benchmark Analysis'!$C$110)^'Cash Flow'!X$1," ")</f>
        <v xml:space="preserve"> </v>
      </c>
      <c r="Y79" s="8" t="str">
        <f>IF(OR('Benchmark Analysis'!$H75=Y$1,'Benchmark Analysis'!$H75+'Benchmark Analysis'!$C75=Y$1,'Benchmark Analysis'!$C75*2+'Benchmark Analysis'!$H75=Y$1,'Benchmark Analysis'!$C75*3+'Benchmark Analysis'!$H75=Y$1,'Benchmark Analysis'!$C75*4+'Benchmark Analysis'!$H75=Y$1,'Benchmark Analysis'!$C75*5+'Benchmark Analysis'!$H75=Y$1),'Benchmark Analysis'!$L75*(1+'Benchmark Analysis'!$C$110)^'Cash Flow'!Y$1," ")</f>
        <v xml:space="preserve"> </v>
      </c>
      <c r="Z79" s="8" t="str">
        <f>IF(OR('Benchmark Analysis'!$H75=Z$1,'Benchmark Analysis'!$H75+'Benchmark Analysis'!$C75=Z$1,'Benchmark Analysis'!$C75*2+'Benchmark Analysis'!$H75=Z$1,'Benchmark Analysis'!$C75*3+'Benchmark Analysis'!$H75=Z$1,'Benchmark Analysis'!$C75*4+'Benchmark Analysis'!$H75=Z$1,'Benchmark Analysis'!$C75*5+'Benchmark Analysis'!$H75=Z$1),'Benchmark Analysis'!$L75*(1+'Benchmark Analysis'!$C$110)^'Cash Flow'!Z$1," ")</f>
        <v xml:space="preserve"> </v>
      </c>
      <c r="AA79" s="8" t="str">
        <f>IF(OR('Benchmark Analysis'!$H75=AA$1,'Benchmark Analysis'!$H75+'Benchmark Analysis'!$C75=AA$1,'Benchmark Analysis'!$C75*2+'Benchmark Analysis'!$H75=AA$1,'Benchmark Analysis'!$C75*3+'Benchmark Analysis'!$H75=AA$1,'Benchmark Analysis'!$C75*4+'Benchmark Analysis'!$H75=AA$1,'Benchmark Analysis'!$C75*5+'Benchmark Analysis'!$H75=AA$1),'Benchmark Analysis'!$L75*(1+'Benchmark Analysis'!$C$110)^'Cash Flow'!AA$1," ")</f>
        <v xml:space="preserve"> </v>
      </c>
      <c r="AB79" s="8">
        <f>IF(OR('Benchmark Analysis'!$H75=AB$1,'Benchmark Analysis'!$H75+'Benchmark Analysis'!$C75=AB$1,'Benchmark Analysis'!$C75*2+'Benchmark Analysis'!$H75=AB$1,'Benchmark Analysis'!$C75*3+'Benchmark Analysis'!$H75=AB$1,'Benchmark Analysis'!$C75*4+'Benchmark Analysis'!$H75=AB$1,'Benchmark Analysis'!$C75*5+'Benchmark Analysis'!$H75=AB$1),'Benchmark Analysis'!$L75*(1+'Benchmark Analysis'!$C$110)^'Cash Flow'!AB$1," ")</f>
        <v>1640.6059944647295</v>
      </c>
      <c r="AC79" s="8" t="str">
        <f>IF(OR('Benchmark Analysis'!$H75=AC$1,'Benchmark Analysis'!$H75+'Benchmark Analysis'!$C75=AC$1,'Benchmark Analysis'!$C75*2+'Benchmark Analysis'!$H75=AC$1,'Benchmark Analysis'!$C75*3+'Benchmark Analysis'!$H75=AC$1,'Benchmark Analysis'!$C75*4+'Benchmark Analysis'!$H75=AC$1,'Benchmark Analysis'!$C75*5+'Benchmark Analysis'!$H75=AC$1),'Benchmark Analysis'!$L75*(1+'Benchmark Analysis'!$C$110)^'Cash Flow'!AC$1," ")</f>
        <v xml:space="preserve"> </v>
      </c>
      <c r="AD79" s="8" t="str">
        <f>IF(OR('Benchmark Analysis'!$H75=AD$1,'Benchmark Analysis'!$H75+'Benchmark Analysis'!$C75=AD$1,'Benchmark Analysis'!$C75*2+'Benchmark Analysis'!$H75=AD$1,'Benchmark Analysis'!$C75*3+'Benchmark Analysis'!$H75=AD$1,'Benchmark Analysis'!$C75*4+'Benchmark Analysis'!$H75=AD$1,'Benchmark Analysis'!$C75*5+'Benchmark Analysis'!$H75=AD$1),'Benchmark Analysis'!$L75*(1+'Benchmark Analysis'!$C$110)^'Cash Flow'!AD$1," ")</f>
        <v xml:space="preserve"> </v>
      </c>
      <c r="AE79" s="8" t="str">
        <f>IF(OR('Benchmark Analysis'!$H75=AE$1,'Benchmark Analysis'!$H75+'Benchmark Analysis'!$C75=AE$1,'Benchmark Analysis'!$C75*2+'Benchmark Analysis'!$H75=AE$1,'Benchmark Analysis'!$C75*3+'Benchmark Analysis'!$H75=AE$1,'Benchmark Analysis'!$C75*4+'Benchmark Analysis'!$H75=AE$1,'Benchmark Analysis'!$C75*5+'Benchmark Analysis'!$H75=AE$1),'Benchmark Analysis'!$L75*(1+'Benchmark Analysis'!$C$110)^'Cash Flow'!AE$1," ")</f>
        <v xml:space="preserve"> </v>
      </c>
      <c r="AF79" s="8" t="str">
        <f>IF(OR('Benchmark Analysis'!$H75=AF$1,'Benchmark Analysis'!$H75+'Benchmark Analysis'!$C75=AF$1,'Benchmark Analysis'!$C75*2+'Benchmark Analysis'!$H75=AF$1,'Benchmark Analysis'!$C75*3+'Benchmark Analysis'!$H75=AF$1,'Benchmark Analysis'!$C75*4+'Benchmark Analysis'!$H75=AF$1,'Benchmark Analysis'!$C75*5+'Benchmark Analysis'!$H75=AF$1),'Benchmark Analysis'!$L75*(1+'Benchmark Analysis'!$C$110)^'Cash Flow'!AF$1," ")</f>
        <v xml:space="preserve"> </v>
      </c>
      <c r="AG79" s="8" t="str">
        <f>IF(OR('Benchmark Analysis'!$H75=AG$1,'Benchmark Analysis'!$H75+'Benchmark Analysis'!$C75=AG$1,'Benchmark Analysis'!$C75*2+'Benchmark Analysis'!$H75=AG$1,'Benchmark Analysis'!$C75*3+'Benchmark Analysis'!$H75=AG$1,'Benchmark Analysis'!$C75*4+'Benchmark Analysis'!$H75=AG$1,'Benchmark Analysis'!$C75*5+'Benchmark Analysis'!$H75=AG$1),'Benchmark Analysis'!$L75*(1+'Benchmark Analysis'!$C$110)^'Cash Flow'!AG$1," ")</f>
        <v xml:space="preserve"> </v>
      </c>
    </row>
    <row r="80" spans="1:33" x14ac:dyDescent="0.2">
      <c r="A80" s="80" t="str">
        <f>'Benchmark Analysis'!A76</f>
        <v>22B</v>
      </c>
      <c r="B80" s="66" t="str">
        <f>'Benchmark Analysis'!B76</f>
        <v>Controls and instrumentation - Delta control valves for hydronic piping.</v>
      </c>
      <c r="C80" s="7"/>
      <c r="D80" s="8" t="str">
        <f>IF(OR('Benchmark Analysis'!$H76=D$1,'Benchmark Analysis'!$H76+'Benchmark Analysis'!$C76=D$1,'Benchmark Analysis'!$C76*2+'Benchmark Analysis'!$H76=D$1,'Benchmark Analysis'!$C76*3+'Benchmark Analysis'!$H76=D$1,'Benchmark Analysis'!$C76*4+'Benchmark Analysis'!$H76=D$1,'Benchmark Analysis'!$C76*5+'Benchmark Analysis'!$H76=D$1),'Benchmark Analysis'!$L76*(1+'Benchmark Analysis'!$C$110)^'Cash Flow'!D$1," ")</f>
        <v xml:space="preserve"> </v>
      </c>
      <c r="E80" s="8" t="str">
        <f>IF(OR('Benchmark Analysis'!$H76=E$1,'Benchmark Analysis'!$H76+'Benchmark Analysis'!$C76=E$1,'Benchmark Analysis'!$C76*2+'Benchmark Analysis'!$H76=E$1,'Benchmark Analysis'!$C76*3+'Benchmark Analysis'!$H76=E$1,'Benchmark Analysis'!$C76*4+'Benchmark Analysis'!$H76=E$1,'Benchmark Analysis'!$C76*5+'Benchmark Analysis'!$H76=E$1),'Benchmark Analysis'!$L76*(1+'Benchmark Analysis'!$C$110)^'Cash Flow'!E$1," ")</f>
        <v xml:space="preserve"> </v>
      </c>
      <c r="F80" s="8" t="str">
        <f>IF(OR('Benchmark Analysis'!$H76=F$1,'Benchmark Analysis'!$H76+'Benchmark Analysis'!$C76=F$1,'Benchmark Analysis'!$C76*2+'Benchmark Analysis'!$H76=F$1,'Benchmark Analysis'!$C76*3+'Benchmark Analysis'!$H76=F$1,'Benchmark Analysis'!$C76*4+'Benchmark Analysis'!$H76=F$1,'Benchmark Analysis'!$C76*5+'Benchmark Analysis'!$H76=F$1),'Benchmark Analysis'!$L76*(1+'Benchmark Analysis'!$C$110)^'Cash Flow'!F$1," ")</f>
        <v xml:space="preserve"> </v>
      </c>
      <c r="G80" s="8">
        <f>IF(OR('Benchmark Analysis'!$H76=G$1,'Benchmark Analysis'!$H76+'Benchmark Analysis'!$C76=G$1,'Benchmark Analysis'!$C76*2+'Benchmark Analysis'!$H76=G$1,'Benchmark Analysis'!$C76*3+'Benchmark Analysis'!$H76=G$1,'Benchmark Analysis'!$C76*4+'Benchmark Analysis'!$H76=G$1,'Benchmark Analysis'!$C76*5+'Benchmark Analysis'!$H76=G$1),'Benchmark Analysis'!$L76*(1+'Benchmark Analysis'!$C$110)^'Cash Flow'!G$1," ")</f>
        <v>2273.107536</v>
      </c>
      <c r="H80" s="8" t="str">
        <f>IF(OR('Benchmark Analysis'!$H76=H$1,'Benchmark Analysis'!$H76+'Benchmark Analysis'!$C76=H$1,'Benchmark Analysis'!$C76*2+'Benchmark Analysis'!$H76=H$1,'Benchmark Analysis'!$C76*3+'Benchmark Analysis'!$H76=H$1,'Benchmark Analysis'!$C76*4+'Benchmark Analysis'!$H76=H$1,'Benchmark Analysis'!$C76*5+'Benchmark Analysis'!$H76=H$1),'Benchmark Analysis'!$L76*(1+'Benchmark Analysis'!$C$110)^'Cash Flow'!H$1," ")</f>
        <v xml:space="preserve"> </v>
      </c>
      <c r="I80" s="8" t="str">
        <f>IF(OR('Benchmark Analysis'!$H76=I$1,'Benchmark Analysis'!$H76+'Benchmark Analysis'!$C76=I$1,'Benchmark Analysis'!$C76*2+'Benchmark Analysis'!$H76=I$1,'Benchmark Analysis'!$C76*3+'Benchmark Analysis'!$H76=I$1,'Benchmark Analysis'!$C76*4+'Benchmark Analysis'!$H76=I$1,'Benchmark Analysis'!$C76*5+'Benchmark Analysis'!$H76=I$1),'Benchmark Analysis'!$L76*(1+'Benchmark Analysis'!$C$110)^'Cash Flow'!I$1," ")</f>
        <v xml:space="preserve"> </v>
      </c>
      <c r="J80" s="8" t="str">
        <f>IF(OR('Benchmark Analysis'!$H76=J$1,'Benchmark Analysis'!$H76+'Benchmark Analysis'!$C76=J$1,'Benchmark Analysis'!$C76*2+'Benchmark Analysis'!$H76=J$1,'Benchmark Analysis'!$C76*3+'Benchmark Analysis'!$H76=J$1,'Benchmark Analysis'!$C76*4+'Benchmark Analysis'!$H76=J$1,'Benchmark Analysis'!$C76*5+'Benchmark Analysis'!$H76=J$1),'Benchmark Analysis'!$L76*(1+'Benchmark Analysis'!$C$110)^'Cash Flow'!J$1," ")</f>
        <v xml:space="preserve"> </v>
      </c>
      <c r="K80" s="8" t="str">
        <f>IF(OR('Benchmark Analysis'!$H76=K$1,'Benchmark Analysis'!$H76+'Benchmark Analysis'!$C76=K$1,'Benchmark Analysis'!$C76*2+'Benchmark Analysis'!$H76=K$1,'Benchmark Analysis'!$C76*3+'Benchmark Analysis'!$H76=K$1,'Benchmark Analysis'!$C76*4+'Benchmark Analysis'!$H76=K$1,'Benchmark Analysis'!$C76*5+'Benchmark Analysis'!$H76=K$1),'Benchmark Analysis'!$L76*(1+'Benchmark Analysis'!$C$110)^'Cash Flow'!K$1," ")</f>
        <v xml:space="preserve"> </v>
      </c>
      <c r="L80" s="8" t="str">
        <f>IF(OR('Benchmark Analysis'!$H76=L$1,'Benchmark Analysis'!$H76+'Benchmark Analysis'!$C76=L$1,'Benchmark Analysis'!$C76*2+'Benchmark Analysis'!$H76=L$1,'Benchmark Analysis'!$C76*3+'Benchmark Analysis'!$H76=L$1,'Benchmark Analysis'!$C76*4+'Benchmark Analysis'!$H76=L$1,'Benchmark Analysis'!$C76*5+'Benchmark Analysis'!$H76=L$1),'Benchmark Analysis'!$L76*(1+'Benchmark Analysis'!$C$110)^'Cash Flow'!L$1," ")</f>
        <v xml:space="preserve"> </v>
      </c>
      <c r="M80" s="8" t="str">
        <f>IF(OR('Benchmark Analysis'!$H76=M$1,'Benchmark Analysis'!$H76+'Benchmark Analysis'!$C76=M$1,'Benchmark Analysis'!$C76*2+'Benchmark Analysis'!$H76=M$1,'Benchmark Analysis'!$C76*3+'Benchmark Analysis'!$H76=M$1,'Benchmark Analysis'!$C76*4+'Benchmark Analysis'!$H76=M$1,'Benchmark Analysis'!$C76*5+'Benchmark Analysis'!$H76=M$1),'Benchmark Analysis'!$L76*(1+'Benchmark Analysis'!$C$110)^'Cash Flow'!M$1," ")</f>
        <v xml:space="preserve"> </v>
      </c>
      <c r="N80" s="8" t="str">
        <f>IF(OR('Benchmark Analysis'!$H76=N$1,'Benchmark Analysis'!$H76+'Benchmark Analysis'!$C76=N$1,'Benchmark Analysis'!$C76*2+'Benchmark Analysis'!$H76=N$1,'Benchmark Analysis'!$C76*3+'Benchmark Analysis'!$H76=N$1,'Benchmark Analysis'!$C76*4+'Benchmark Analysis'!$H76=N$1,'Benchmark Analysis'!$C76*5+'Benchmark Analysis'!$H76=N$1),'Benchmark Analysis'!$L76*(1+'Benchmark Analysis'!$C$110)^'Cash Flow'!N$1," ")</f>
        <v xml:space="preserve"> </v>
      </c>
      <c r="O80" s="8">
        <f>IF(OR('Benchmark Analysis'!$H76=O$1,'Benchmark Analysis'!$H76+'Benchmark Analysis'!$C76=O$1,'Benchmark Analysis'!$C76*2+'Benchmark Analysis'!$H76=O$1,'Benchmark Analysis'!$C76*3+'Benchmark Analysis'!$H76=O$1,'Benchmark Analysis'!$C76*4+'Benchmark Analysis'!$H76=O$1,'Benchmark Analysis'!$C76*5+'Benchmark Analysis'!$H76=O$1),'Benchmark Analysis'!$L76*(1+'Benchmark Analysis'!$C$110)^'Cash Flow'!O$1," ")</f>
        <v>2663.307768581345</v>
      </c>
      <c r="P80" s="8" t="str">
        <f>IF(OR('Benchmark Analysis'!$H76=P$1,'Benchmark Analysis'!$H76+'Benchmark Analysis'!$C76=P$1,'Benchmark Analysis'!$C76*2+'Benchmark Analysis'!$H76=P$1,'Benchmark Analysis'!$C76*3+'Benchmark Analysis'!$H76=P$1,'Benchmark Analysis'!$C76*4+'Benchmark Analysis'!$H76=P$1,'Benchmark Analysis'!$C76*5+'Benchmark Analysis'!$H76=P$1),'Benchmark Analysis'!$L76*(1+'Benchmark Analysis'!$C$110)^'Cash Flow'!P$1," ")</f>
        <v xml:space="preserve"> </v>
      </c>
      <c r="Q80" s="8" t="str">
        <f>IF(OR('Benchmark Analysis'!$H76=Q$1,'Benchmark Analysis'!$H76+'Benchmark Analysis'!$C76=Q$1,'Benchmark Analysis'!$C76*2+'Benchmark Analysis'!$H76=Q$1,'Benchmark Analysis'!$C76*3+'Benchmark Analysis'!$H76=Q$1,'Benchmark Analysis'!$C76*4+'Benchmark Analysis'!$H76=Q$1,'Benchmark Analysis'!$C76*5+'Benchmark Analysis'!$H76=Q$1),'Benchmark Analysis'!$L76*(1+'Benchmark Analysis'!$C$110)^'Cash Flow'!Q$1," ")</f>
        <v xml:space="preserve"> </v>
      </c>
      <c r="R80" s="8" t="str">
        <f>IF(OR('Benchmark Analysis'!$H76=R$1,'Benchmark Analysis'!$H76+'Benchmark Analysis'!$C76=R$1,'Benchmark Analysis'!$C76*2+'Benchmark Analysis'!$H76=R$1,'Benchmark Analysis'!$C76*3+'Benchmark Analysis'!$H76=R$1,'Benchmark Analysis'!$C76*4+'Benchmark Analysis'!$H76=R$1,'Benchmark Analysis'!$C76*5+'Benchmark Analysis'!$H76=R$1),'Benchmark Analysis'!$L76*(1+'Benchmark Analysis'!$C$110)^'Cash Flow'!R$1," ")</f>
        <v xml:space="preserve"> </v>
      </c>
      <c r="S80" s="8" t="str">
        <f>IF(OR('Benchmark Analysis'!$H76=S$1,'Benchmark Analysis'!$H76+'Benchmark Analysis'!$C76=S$1,'Benchmark Analysis'!$C76*2+'Benchmark Analysis'!$H76=S$1,'Benchmark Analysis'!$C76*3+'Benchmark Analysis'!$H76=S$1,'Benchmark Analysis'!$C76*4+'Benchmark Analysis'!$H76=S$1,'Benchmark Analysis'!$C76*5+'Benchmark Analysis'!$H76=S$1),'Benchmark Analysis'!$L76*(1+'Benchmark Analysis'!$C$110)^'Cash Flow'!S$1," ")</f>
        <v xml:space="preserve"> </v>
      </c>
      <c r="T80" s="8" t="str">
        <f>IF(OR('Benchmark Analysis'!$H76=T$1,'Benchmark Analysis'!$H76+'Benchmark Analysis'!$C76=T$1,'Benchmark Analysis'!$C76*2+'Benchmark Analysis'!$H76=T$1,'Benchmark Analysis'!$C76*3+'Benchmark Analysis'!$H76=T$1,'Benchmark Analysis'!$C76*4+'Benchmark Analysis'!$H76=T$1,'Benchmark Analysis'!$C76*5+'Benchmark Analysis'!$H76=T$1),'Benchmark Analysis'!$L76*(1+'Benchmark Analysis'!$C$110)^'Cash Flow'!T$1," ")</f>
        <v xml:space="preserve"> </v>
      </c>
      <c r="U80" s="8" t="str">
        <f>IF(OR('Benchmark Analysis'!$H76=U$1,'Benchmark Analysis'!$H76+'Benchmark Analysis'!$C76=U$1,'Benchmark Analysis'!$C76*2+'Benchmark Analysis'!$H76=U$1,'Benchmark Analysis'!$C76*3+'Benchmark Analysis'!$H76=U$1,'Benchmark Analysis'!$C76*4+'Benchmark Analysis'!$H76=U$1,'Benchmark Analysis'!$C76*5+'Benchmark Analysis'!$H76=U$1),'Benchmark Analysis'!$L76*(1+'Benchmark Analysis'!$C$110)^'Cash Flow'!U$1," ")</f>
        <v xml:space="preserve"> </v>
      </c>
      <c r="V80" s="8" t="str">
        <f>IF(OR('Benchmark Analysis'!$H76=V$1,'Benchmark Analysis'!$H76+'Benchmark Analysis'!$C76=V$1,'Benchmark Analysis'!$C76*2+'Benchmark Analysis'!$H76=V$1,'Benchmark Analysis'!$C76*3+'Benchmark Analysis'!$H76=V$1,'Benchmark Analysis'!$C76*4+'Benchmark Analysis'!$H76=V$1,'Benchmark Analysis'!$C76*5+'Benchmark Analysis'!$H76=V$1),'Benchmark Analysis'!$L76*(1+'Benchmark Analysis'!$C$110)^'Cash Flow'!V$1," ")</f>
        <v xml:space="preserve"> </v>
      </c>
      <c r="W80" s="8">
        <f>IF(OR('Benchmark Analysis'!$H76=W$1,'Benchmark Analysis'!$H76+'Benchmark Analysis'!$C76=W$1,'Benchmark Analysis'!$C76*2+'Benchmark Analysis'!$H76=W$1,'Benchmark Analysis'!$C76*3+'Benchmark Analysis'!$H76=W$1,'Benchmark Analysis'!$C76*4+'Benchmark Analysis'!$H76=W$1,'Benchmark Analysis'!$C76*5+'Benchmark Analysis'!$H76=W$1),'Benchmark Analysis'!$L76*(1+'Benchmark Analysis'!$C$110)^'Cash Flow'!W$1," ")</f>
        <v>3120.4895315545441</v>
      </c>
      <c r="X80" s="8" t="str">
        <f>IF(OR('Benchmark Analysis'!$H76=X$1,'Benchmark Analysis'!$H76+'Benchmark Analysis'!$C76=X$1,'Benchmark Analysis'!$C76*2+'Benchmark Analysis'!$H76=X$1,'Benchmark Analysis'!$C76*3+'Benchmark Analysis'!$H76=X$1,'Benchmark Analysis'!$C76*4+'Benchmark Analysis'!$H76=X$1,'Benchmark Analysis'!$C76*5+'Benchmark Analysis'!$H76=X$1),'Benchmark Analysis'!$L76*(1+'Benchmark Analysis'!$C$110)^'Cash Flow'!X$1," ")</f>
        <v xml:space="preserve"> </v>
      </c>
      <c r="Y80" s="8" t="str">
        <f>IF(OR('Benchmark Analysis'!$H76=Y$1,'Benchmark Analysis'!$H76+'Benchmark Analysis'!$C76=Y$1,'Benchmark Analysis'!$C76*2+'Benchmark Analysis'!$H76=Y$1,'Benchmark Analysis'!$C76*3+'Benchmark Analysis'!$H76=Y$1,'Benchmark Analysis'!$C76*4+'Benchmark Analysis'!$H76=Y$1,'Benchmark Analysis'!$C76*5+'Benchmark Analysis'!$H76=Y$1),'Benchmark Analysis'!$L76*(1+'Benchmark Analysis'!$C$110)^'Cash Flow'!Y$1," ")</f>
        <v xml:space="preserve"> </v>
      </c>
      <c r="Z80" s="8" t="str">
        <f>IF(OR('Benchmark Analysis'!$H76=Z$1,'Benchmark Analysis'!$H76+'Benchmark Analysis'!$C76=Z$1,'Benchmark Analysis'!$C76*2+'Benchmark Analysis'!$H76=Z$1,'Benchmark Analysis'!$C76*3+'Benchmark Analysis'!$H76=Z$1,'Benchmark Analysis'!$C76*4+'Benchmark Analysis'!$H76=Z$1,'Benchmark Analysis'!$C76*5+'Benchmark Analysis'!$H76=Z$1),'Benchmark Analysis'!$L76*(1+'Benchmark Analysis'!$C$110)^'Cash Flow'!Z$1," ")</f>
        <v xml:space="preserve"> </v>
      </c>
      <c r="AA80" s="8" t="str">
        <f>IF(OR('Benchmark Analysis'!$H76=AA$1,'Benchmark Analysis'!$H76+'Benchmark Analysis'!$C76=AA$1,'Benchmark Analysis'!$C76*2+'Benchmark Analysis'!$H76=AA$1,'Benchmark Analysis'!$C76*3+'Benchmark Analysis'!$H76=AA$1,'Benchmark Analysis'!$C76*4+'Benchmark Analysis'!$H76=AA$1,'Benchmark Analysis'!$C76*5+'Benchmark Analysis'!$H76=AA$1),'Benchmark Analysis'!$L76*(1+'Benchmark Analysis'!$C$110)^'Cash Flow'!AA$1," ")</f>
        <v xml:space="preserve"> </v>
      </c>
      <c r="AB80" s="8" t="str">
        <f>IF(OR('Benchmark Analysis'!$H76=AB$1,'Benchmark Analysis'!$H76+'Benchmark Analysis'!$C76=AB$1,'Benchmark Analysis'!$C76*2+'Benchmark Analysis'!$H76=AB$1,'Benchmark Analysis'!$C76*3+'Benchmark Analysis'!$H76=AB$1,'Benchmark Analysis'!$C76*4+'Benchmark Analysis'!$H76=AB$1,'Benchmark Analysis'!$C76*5+'Benchmark Analysis'!$H76=AB$1),'Benchmark Analysis'!$L76*(1+'Benchmark Analysis'!$C$110)^'Cash Flow'!AB$1," ")</f>
        <v xml:space="preserve"> </v>
      </c>
      <c r="AC80" s="8" t="str">
        <f>IF(OR('Benchmark Analysis'!$H76=AC$1,'Benchmark Analysis'!$H76+'Benchmark Analysis'!$C76=AC$1,'Benchmark Analysis'!$C76*2+'Benchmark Analysis'!$H76=AC$1,'Benchmark Analysis'!$C76*3+'Benchmark Analysis'!$H76=AC$1,'Benchmark Analysis'!$C76*4+'Benchmark Analysis'!$H76=AC$1,'Benchmark Analysis'!$C76*5+'Benchmark Analysis'!$H76=AC$1),'Benchmark Analysis'!$L76*(1+'Benchmark Analysis'!$C$110)^'Cash Flow'!AC$1," ")</f>
        <v xml:space="preserve"> </v>
      </c>
      <c r="AD80" s="8" t="str">
        <f>IF(OR('Benchmark Analysis'!$H76=AD$1,'Benchmark Analysis'!$H76+'Benchmark Analysis'!$C76=AD$1,'Benchmark Analysis'!$C76*2+'Benchmark Analysis'!$H76=AD$1,'Benchmark Analysis'!$C76*3+'Benchmark Analysis'!$H76=AD$1,'Benchmark Analysis'!$C76*4+'Benchmark Analysis'!$H76=AD$1,'Benchmark Analysis'!$C76*5+'Benchmark Analysis'!$H76=AD$1),'Benchmark Analysis'!$L76*(1+'Benchmark Analysis'!$C$110)^'Cash Flow'!AD$1," ")</f>
        <v xml:space="preserve"> </v>
      </c>
      <c r="AE80" s="8">
        <f>IF(OR('Benchmark Analysis'!$H76=AE$1,'Benchmark Analysis'!$H76+'Benchmark Analysis'!$C76=AE$1,'Benchmark Analysis'!$C76*2+'Benchmark Analysis'!$H76=AE$1,'Benchmark Analysis'!$C76*3+'Benchmark Analysis'!$H76=AE$1,'Benchmark Analysis'!$C76*4+'Benchmark Analysis'!$H76=AE$1,'Benchmark Analysis'!$C76*5+'Benchmark Analysis'!$H76=AE$1),'Benchmark Analysis'!$L76*(1+'Benchmark Analysis'!$C$110)^'Cash Flow'!AE$1," ")</f>
        <v>3656.1508329652465</v>
      </c>
      <c r="AF80" s="8" t="str">
        <f>IF(OR('Benchmark Analysis'!$H76=AF$1,'Benchmark Analysis'!$H76+'Benchmark Analysis'!$C76=AF$1,'Benchmark Analysis'!$C76*2+'Benchmark Analysis'!$H76=AF$1,'Benchmark Analysis'!$C76*3+'Benchmark Analysis'!$H76=AF$1,'Benchmark Analysis'!$C76*4+'Benchmark Analysis'!$H76=AF$1,'Benchmark Analysis'!$C76*5+'Benchmark Analysis'!$H76=AF$1),'Benchmark Analysis'!$L76*(1+'Benchmark Analysis'!$C$110)^'Cash Flow'!AF$1," ")</f>
        <v xml:space="preserve"> </v>
      </c>
      <c r="AG80" s="8" t="str">
        <f>IF(OR('Benchmark Analysis'!$H76=AG$1,'Benchmark Analysis'!$H76+'Benchmark Analysis'!$C76=AG$1,'Benchmark Analysis'!$C76*2+'Benchmark Analysis'!$H76=AG$1,'Benchmark Analysis'!$C76*3+'Benchmark Analysis'!$H76=AG$1,'Benchmark Analysis'!$C76*4+'Benchmark Analysis'!$H76=AG$1,'Benchmark Analysis'!$C76*5+'Benchmark Analysis'!$H76=AG$1),'Benchmark Analysis'!$L76*(1+'Benchmark Analysis'!$C$110)^'Cash Flow'!AG$1," ")</f>
        <v xml:space="preserve"> </v>
      </c>
    </row>
    <row r="81" spans="1:33" ht="22.5" x14ac:dyDescent="0.2">
      <c r="A81" s="80" t="str">
        <f>'Benchmark Analysis'!A77</f>
        <v>22C</v>
      </c>
      <c r="B81" s="66" t="str">
        <f>'Benchmark Analysis'!B77</f>
        <v>Controls and instrumentation - hall, offices &amp; daycare - Danfoss style valves to regulate temperature on second floor</v>
      </c>
      <c r="C81" s="7"/>
      <c r="D81" s="8">
        <f>IF(OR('Benchmark Analysis'!$H77=D$1,'Benchmark Analysis'!$H77+'Benchmark Analysis'!$C77=D$1,'Benchmark Analysis'!$C77*2+'Benchmark Analysis'!$H77=D$1,'Benchmark Analysis'!$C77*3+'Benchmark Analysis'!$H77=D$1,'Benchmark Analysis'!$C77*4+'Benchmark Analysis'!$H77=D$1,'Benchmark Analysis'!$C77*5+'Benchmark Analysis'!$H77=D$1),'Benchmark Analysis'!$L77*(1+'Benchmark Analysis'!$C$110)^'Cash Flow'!D$1," ")</f>
        <v>6426</v>
      </c>
      <c r="E81" s="8" t="str">
        <f>IF(OR('Benchmark Analysis'!$H77=E$1,'Benchmark Analysis'!$H77+'Benchmark Analysis'!$C77=E$1,'Benchmark Analysis'!$C77*2+'Benchmark Analysis'!$H77=E$1,'Benchmark Analysis'!$C77*3+'Benchmark Analysis'!$H77=E$1,'Benchmark Analysis'!$C77*4+'Benchmark Analysis'!$H77=E$1,'Benchmark Analysis'!$C77*5+'Benchmark Analysis'!$H77=E$1),'Benchmark Analysis'!$L77*(1+'Benchmark Analysis'!$C$110)^'Cash Flow'!E$1," ")</f>
        <v xml:space="preserve"> </v>
      </c>
      <c r="F81" s="8" t="str">
        <f>IF(OR('Benchmark Analysis'!$H77=F$1,'Benchmark Analysis'!$H77+'Benchmark Analysis'!$C77=F$1,'Benchmark Analysis'!$C77*2+'Benchmark Analysis'!$H77=F$1,'Benchmark Analysis'!$C77*3+'Benchmark Analysis'!$H77=F$1,'Benchmark Analysis'!$C77*4+'Benchmark Analysis'!$H77=F$1,'Benchmark Analysis'!$C77*5+'Benchmark Analysis'!$H77=F$1),'Benchmark Analysis'!$L77*(1+'Benchmark Analysis'!$C$110)^'Cash Flow'!F$1," ")</f>
        <v xml:space="preserve"> </v>
      </c>
      <c r="G81" s="8" t="str">
        <f>IF(OR('Benchmark Analysis'!$H77=G$1,'Benchmark Analysis'!$H77+'Benchmark Analysis'!$C77=G$1,'Benchmark Analysis'!$C77*2+'Benchmark Analysis'!$H77=G$1,'Benchmark Analysis'!$C77*3+'Benchmark Analysis'!$H77=G$1,'Benchmark Analysis'!$C77*4+'Benchmark Analysis'!$H77=G$1,'Benchmark Analysis'!$C77*5+'Benchmark Analysis'!$H77=G$1),'Benchmark Analysis'!$L77*(1+'Benchmark Analysis'!$C$110)^'Cash Flow'!G$1," ")</f>
        <v xml:space="preserve"> </v>
      </c>
      <c r="H81" s="8" t="str">
        <f>IF(OR('Benchmark Analysis'!$H77=H$1,'Benchmark Analysis'!$H77+'Benchmark Analysis'!$C77=H$1,'Benchmark Analysis'!$C77*2+'Benchmark Analysis'!$H77=H$1,'Benchmark Analysis'!$C77*3+'Benchmark Analysis'!$H77=H$1,'Benchmark Analysis'!$C77*4+'Benchmark Analysis'!$H77=H$1,'Benchmark Analysis'!$C77*5+'Benchmark Analysis'!$H77=H$1),'Benchmark Analysis'!$L77*(1+'Benchmark Analysis'!$C$110)^'Cash Flow'!H$1," ")</f>
        <v xml:space="preserve"> </v>
      </c>
      <c r="I81" s="8" t="str">
        <f>IF(OR('Benchmark Analysis'!$H77=I$1,'Benchmark Analysis'!$H77+'Benchmark Analysis'!$C77=I$1,'Benchmark Analysis'!$C77*2+'Benchmark Analysis'!$H77=I$1,'Benchmark Analysis'!$C77*3+'Benchmark Analysis'!$H77=I$1,'Benchmark Analysis'!$C77*4+'Benchmark Analysis'!$H77=I$1,'Benchmark Analysis'!$C77*5+'Benchmark Analysis'!$H77=I$1),'Benchmark Analysis'!$L77*(1+'Benchmark Analysis'!$C$110)^'Cash Flow'!I$1," ")</f>
        <v xml:space="preserve"> </v>
      </c>
      <c r="J81" s="8" t="str">
        <f>IF(OR('Benchmark Analysis'!$H77=J$1,'Benchmark Analysis'!$H77+'Benchmark Analysis'!$C77=J$1,'Benchmark Analysis'!$C77*2+'Benchmark Analysis'!$H77=J$1,'Benchmark Analysis'!$C77*3+'Benchmark Analysis'!$H77=J$1,'Benchmark Analysis'!$C77*4+'Benchmark Analysis'!$H77=J$1,'Benchmark Analysis'!$C77*5+'Benchmark Analysis'!$H77=J$1),'Benchmark Analysis'!$L77*(1+'Benchmark Analysis'!$C$110)^'Cash Flow'!J$1," ")</f>
        <v xml:space="preserve"> </v>
      </c>
      <c r="K81" s="8" t="str">
        <f>IF(OR('Benchmark Analysis'!$H77=K$1,'Benchmark Analysis'!$H77+'Benchmark Analysis'!$C77=K$1,'Benchmark Analysis'!$C77*2+'Benchmark Analysis'!$H77=K$1,'Benchmark Analysis'!$C77*3+'Benchmark Analysis'!$H77=K$1,'Benchmark Analysis'!$C77*4+'Benchmark Analysis'!$H77=K$1,'Benchmark Analysis'!$C77*5+'Benchmark Analysis'!$H77=K$1),'Benchmark Analysis'!$L77*(1+'Benchmark Analysis'!$C$110)^'Cash Flow'!K$1," ")</f>
        <v xml:space="preserve"> </v>
      </c>
      <c r="L81" s="8" t="str">
        <f>IF(OR('Benchmark Analysis'!$H77=L$1,'Benchmark Analysis'!$H77+'Benchmark Analysis'!$C77=L$1,'Benchmark Analysis'!$C77*2+'Benchmark Analysis'!$H77=L$1,'Benchmark Analysis'!$C77*3+'Benchmark Analysis'!$H77=L$1,'Benchmark Analysis'!$C77*4+'Benchmark Analysis'!$H77=L$1,'Benchmark Analysis'!$C77*5+'Benchmark Analysis'!$H77=L$1),'Benchmark Analysis'!$L77*(1+'Benchmark Analysis'!$C$110)^'Cash Flow'!L$1," ")</f>
        <v xml:space="preserve"> </v>
      </c>
      <c r="M81" s="8" t="str">
        <f>IF(OR('Benchmark Analysis'!$H77=M$1,'Benchmark Analysis'!$H77+'Benchmark Analysis'!$C77=M$1,'Benchmark Analysis'!$C77*2+'Benchmark Analysis'!$H77=M$1,'Benchmark Analysis'!$C77*3+'Benchmark Analysis'!$H77=M$1,'Benchmark Analysis'!$C77*4+'Benchmark Analysis'!$H77=M$1,'Benchmark Analysis'!$C77*5+'Benchmark Analysis'!$H77=M$1),'Benchmark Analysis'!$L77*(1+'Benchmark Analysis'!$C$110)^'Cash Flow'!M$1," ")</f>
        <v xml:space="preserve"> </v>
      </c>
      <c r="N81" s="8" t="str">
        <f>IF(OR('Benchmark Analysis'!$H77=N$1,'Benchmark Analysis'!$H77+'Benchmark Analysis'!$C77=N$1,'Benchmark Analysis'!$C77*2+'Benchmark Analysis'!$H77=N$1,'Benchmark Analysis'!$C77*3+'Benchmark Analysis'!$H77=N$1,'Benchmark Analysis'!$C77*4+'Benchmark Analysis'!$H77=N$1,'Benchmark Analysis'!$C77*5+'Benchmark Analysis'!$H77=N$1),'Benchmark Analysis'!$L77*(1+'Benchmark Analysis'!$C$110)^'Cash Flow'!N$1," ")</f>
        <v xml:space="preserve"> </v>
      </c>
      <c r="O81" s="8" t="str">
        <f>IF(OR('Benchmark Analysis'!$H77=O$1,'Benchmark Analysis'!$H77+'Benchmark Analysis'!$C77=O$1,'Benchmark Analysis'!$C77*2+'Benchmark Analysis'!$H77=O$1,'Benchmark Analysis'!$C77*3+'Benchmark Analysis'!$H77=O$1,'Benchmark Analysis'!$C77*4+'Benchmark Analysis'!$H77=O$1,'Benchmark Analysis'!$C77*5+'Benchmark Analysis'!$H77=O$1),'Benchmark Analysis'!$L77*(1+'Benchmark Analysis'!$C$110)^'Cash Flow'!O$1," ")</f>
        <v xml:space="preserve"> </v>
      </c>
      <c r="P81" s="8" t="str">
        <f>IF(OR('Benchmark Analysis'!$H77=P$1,'Benchmark Analysis'!$H77+'Benchmark Analysis'!$C77=P$1,'Benchmark Analysis'!$C77*2+'Benchmark Analysis'!$H77=P$1,'Benchmark Analysis'!$C77*3+'Benchmark Analysis'!$H77=P$1,'Benchmark Analysis'!$C77*4+'Benchmark Analysis'!$H77=P$1,'Benchmark Analysis'!$C77*5+'Benchmark Analysis'!$H77=P$1),'Benchmark Analysis'!$L77*(1+'Benchmark Analysis'!$C$110)^'Cash Flow'!P$1," ")</f>
        <v xml:space="preserve"> </v>
      </c>
      <c r="Q81" s="8" t="str">
        <f>IF(OR('Benchmark Analysis'!$H77=Q$1,'Benchmark Analysis'!$H77+'Benchmark Analysis'!$C77=Q$1,'Benchmark Analysis'!$C77*2+'Benchmark Analysis'!$H77=Q$1,'Benchmark Analysis'!$C77*3+'Benchmark Analysis'!$H77=Q$1,'Benchmark Analysis'!$C77*4+'Benchmark Analysis'!$H77=Q$1,'Benchmark Analysis'!$C77*5+'Benchmark Analysis'!$H77=Q$1),'Benchmark Analysis'!$L77*(1+'Benchmark Analysis'!$C$110)^'Cash Flow'!Q$1," ")</f>
        <v xml:space="preserve"> </v>
      </c>
      <c r="R81" s="8" t="str">
        <f>IF(OR('Benchmark Analysis'!$H77=R$1,'Benchmark Analysis'!$H77+'Benchmark Analysis'!$C77=R$1,'Benchmark Analysis'!$C77*2+'Benchmark Analysis'!$H77=R$1,'Benchmark Analysis'!$C77*3+'Benchmark Analysis'!$H77=R$1,'Benchmark Analysis'!$C77*4+'Benchmark Analysis'!$H77=R$1,'Benchmark Analysis'!$C77*5+'Benchmark Analysis'!$H77=R$1),'Benchmark Analysis'!$L77*(1+'Benchmark Analysis'!$C$110)^'Cash Flow'!R$1," ")</f>
        <v xml:space="preserve"> </v>
      </c>
      <c r="S81" s="8" t="str">
        <f>IF(OR('Benchmark Analysis'!$H77=S$1,'Benchmark Analysis'!$H77+'Benchmark Analysis'!$C77=S$1,'Benchmark Analysis'!$C77*2+'Benchmark Analysis'!$H77=S$1,'Benchmark Analysis'!$C77*3+'Benchmark Analysis'!$H77=S$1,'Benchmark Analysis'!$C77*4+'Benchmark Analysis'!$H77=S$1,'Benchmark Analysis'!$C77*5+'Benchmark Analysis'!$H77=S$1),'Benchmark Analysis'!$L77*(1+'Benchmark Analysis'!$C$110)^'Cash Flow'!S$1," ")</f>
        <v xml:space="preserve"> </v>
      </c>
      <c r="T81" s="8" t="str">
        <f>IF(OR('Benchmark Analysis'!$H77=T$1,'Benchmark Analysis'!$H77+'Benchmark Analysis'!$C77=T$1,'Benchmark Analysis'!$C77*2+'Benchmark Analysis'!$H77=T$1,'Benchmark Analysis'!$C77*3+'Benchmark Analysis'!$H77=T$1,'Benchmark Analysis'!$C77*4+'Benchmark Analysis'!$H77=T$1,'Benchmark Analysis'!$C77*5+'Benchmark Analysis'!$H77=T$1),'Benchmark Analysis'!$L77*(1+'Benchmark Analysis'!$C$110)^'Cash Flow'!T$1," ")</f>
        <v xml:space="preserve"> </v>
      </c>
      <c r="U81" s="8" t="str">
        <f>IF(OR('Benchmark Analysis'!$H77=U$1,'Benchmark Analysis'!$H77+'Benchmark Analysis'!$C77=U$1,'Benchmark Analysis'!$C77*2+'Benchmark Analysis'!$H77=U$1,'Benchmark Analysis'!$C77*3+'Benchmark Analysis'!$H77=U$1,'Benchmark Analysis'!$C77*4+'Benchmark Analysis'!$H77=U$1,'Benchmark Analysis'!$C77*5+'Benchmark Analysis'!$H77=U$1),'Benchmark Analysis'!$L77*(1+'Benchmark Analysis'!$C$110)^'Cash Flow'!U$1," ")</f>
        <v xml:space="preserve"> </v>
      </c>
      <c r="V81" s="8" t="str">
        <f>IF(OR('Benchmark Analysis'!$H77=V$1,'Benchmark Analysis'!$H77+'Benchmark Analysis'!$C77=V$1,'Benchmark Analysis'!$C77*2+'Benchmark Analysis'!$H77=V$1,'Benchmark Analysis'!$C77*3+'Benchmark Analysis'!$H77=V$1,'Benchmark Analysis'!$C77*4+'Benchmark Analysis'!$H77=V$1,'Benchmark Analysis'!$C77*5+'Benchmark Analysis'!$H77=V$1),'Benchmark Analysis'!$L77*(1+'Benchmark Analysis'!$C$110)^'Cash Flow'!V$1," ")</f>
        <v xml:space="preserve"> </v>
      </c>
      <c r="W81" s="8" t="str">
        <f>IF(OR('Benchmark Analysis'!$H77=W$1,'Benchmark Analysis'!$H77+'Benchmark Analysis'!$C77=W$1,'Benchmark Analysis'!$C77*2+'Benchmark Analysis'!$H77=W$1,'Benchmark Analysis'!$C77*3+'Benchmark Analysis'!$H77=W$1,'Benchmark Analysis'!$C77*4+'Benchmark Analysis'!$H77=W$1,'Benchmark Analysis'!$C77*5+'Benchmark Analysis'!$H77=W$1),'Benchmark Analysis'!$L77*(1+'Benchmark Analysis'!$C$110)^'Cash Flow'!W$1," ")</f>
        <v xml:space="preserve"> </v>
      </c>
      <c r="X81" s="8" t="str">
        <f>IF(OR('Benchmark Analysis'!$H77=X$1,'Benchmark Analysis'!$H77+'Benchmark Analysis'!$C77=X$1,'Benchmark Analysis'!$C77*2+'Benchmark Analysis'!$H77=X$1,'Benchmark Analysis'!$C77*3+'Benchmark Analysis'!$H77=X$1,'Benchmark Analysis'!$C77*4+'Benchmark Analysis'!$H77=X$1,'Benchmark Analysis'!$C77*5+'Benchmark Analysis'!$H77=X$1),'Benchmark Analysis'!$L77*(1+'Benchmark Analysis'!$C$110)^'Cash Flow'!X$1," ")</f>
        <v xml:space="preserve"> </v>
      </c>
      <c r="Y81" s="8" t="str">
        <f>IF(OR('Benchmark Analysis'!$H77=Y$1,'Benchmark Analysis'!$H77+'Benchmark Analysis'!$C77=Y$1,'Benchmark Analysis'!$C77*2+'Benchmark Analysis'!$H77=Y$1,'Benchmark Analysis'!$C77*3+'Benchmark Analysis'!$H77=Y$1,'Benchmark Analysis'!$C77*4+'Benchmark Analysis'!$H77=Y$1,'Benchmark Analysis'!$C77*5+'Benchmark Analysis'!$H77=Y$1),'Benchmark Analysis'!$L77*(1+'Benchmark Analysis'!$C$110)^'Cash Flow'!Y$1," ")</f>
        <v xml:space="preserve"> </v>
      </c>
      <c r="Z81" s="8" t="str">
        <f>IF(OR('Benchmark Analysis'!$H77=Z$1,'Benchmark Analysis'!$H77+'Benchmark Analysis'!$C77=Z$1,'Benchmark Analysis'!$C77*2+'Benchmark Analysis'!$H77=Z$1,'Benchmark Analysis'!$C77*3+'Benchmark Analysis'!$H77=Z$1,'Benchmark Analysis'!$C77*4+'Benchmark Analysis'!$H77=Z$1,'Benchmark Analysis'!$C77*5+'Benchmark Analysis'!$H77=Z$1),'Benchmark Analysis'!$L77*(1+'Benchmark Analysis'!$C$110)^'Cash Flow'!Z$1," ")</f>
        <v xml:space="preserve"> </v>
      </c>
      <c r="AA81" s="8" t="str">
        <f>IF(OR('Benchmark Analysis'!$H77=AA$1,'Benchmark Analysis'!$H77+'Benchmark Analysis'!$C77=AA$1,'Benchmark Analysis'!$C77*2+'Benchmark Analysis'!$H77=AA$1,'Benchmark Analysis'!$C77*3+'Benchmark Analysis'!$H77=AA$1,'Benchmark Analysis'!$C77*4+'Benchmark Analysis'!$H77=AA$1,'Benchmark Analysis'!$C77*5+'Benchmark Analysis'!$H77=AA$1),'Benchmark Analysis'!$L77*(1+'Benchmark Analysis'!$C$110)^'Cash Flow'!AA$1," ")</f>
        <v xml:space="preserve"> </v>
      </c>
      <c r="AB81" s="8" t="str">
        <f>IF(OR('Benchmark Analysis'!$H77=AB$1,'Benchmark Analysis'!$H77+'Benchmark Analysis'!$C77=AB$1,'Benchmark Analysis'!$C77*2+'Benchmark Analysis'!$H77=AB$1,'Benchmark Analysis'!$C77*3+'Benchmark Analysis'!$H77=AB$1,'Benchmark Analysis'!$C77*4+'Benchmark Analysis'!$H77=AB$1,'Benchmark Analysis'!$C77*5+'Benchmark Analysis'!$H77=AB$1),'Benchmark Analysis'!$L77*(1+'Benchmark Analysis'!$C$110)^'Cash Flow'!AB$1," ")</f>
        <v xml:space="preserve"> </v>
      </c>
      <c r="AC81" s="8">
        <f>IF(OR('Benchmark Analysis'!$H77=AC$1,'Benchmark Analysis'!$H77+'Benchmark Analysis'!$C77=AC$1,'Benchmark Analysis'!$C77*2+'Benchmark Analysis'!$H77=AC$1,'Benchmark Analysis'!$C77*3+'Benchmark Analysis'!$H77=AC$1,'Benchmark Analysis'!$C77*4+'Benchmark Analysis'!$H77=AC$1,'Benchmark Analysis'!$C77*5+'Benchmark Analysis'!$H77=AC$1),'Benchmark Analysis'!$L77*(1+'Benchmark Analysis'!$C$110)^'Cash Flow'!AC$1," ")</f>
        <v>10542.534120430353</v>
      </c>
      <c r="AD81" s="8" t="str">
        <f>IF(OR('Benchmark Analysis'!$H77=AD$1,'Benchmark Analysis'!$H77+'Benchmark Analysis'!$C77=AD$1,'Benchmark Analysis'!$C77*2+'Benchmark Analysis'!$H77=AD$1,'Benchmark Analysis'!$C77*3+'Benchmark Analysis'!$H77=AD$1,'Benchmark Analysis'!$C77*4+'Benchmark Analysis'!$H77=AD$1,'Benchmark Analysis'!$C77*5+'Benchmark Analysis'!$H77=AD$1),'Benchmark Analysis'!$L77*(1+'Benchmark Analysis'!$C$110)^'Cash Flow'!AD$1," ")</f>
        <v xml:space="preserve"> </v>
      </c>
      <c r="AE81" s="8" t="str">
        <f>IF(OR('Benchmark Analysis'!$H77=AE$1,'Benchmark Analysis'!$H77+'Benchmark Analysis'!$C77=AE$1,'Benchmark Analysis'!$C77*2+'Benchmark Analysis'!$H77=AE$1,'Benchmark Analysis'!$C77*3+'Benchmark Analysis'!$H77=AE$1,'Benchmark Analysis'!$C77*4+'Benchmark Analysis'!$H77=AE$1,'Benchmark Analysis'!$C77*5+'Benchmark Analysis'!$H77=AE$1),'Benchmark Analysis'!$L77*(1+'Benchmark Analysis'!$C$110)^'Cash Flow'!AE$1," ")</f>
        <v xml:space="preserve"> </v>
      </c>
      <c r="AF81" s="8" t="str">
        <f>IF(OR('Benchmark Analysis'!$H77=AF$1,'Benchmark Analysis'!$H77+'Benchmark Analysis'!$C77=AF$1,'Benchmark Analysis'!$C77*2+'Benchmark Analysis'!$H77=AF$1,'Benchmark Analysis'!$C77*3+'Benchmark Analysis'!$H77=AF$1,'Benchmark Analysis'!$C77*4+'Benchmark Analysis'!$H77=AF$1,'Benchmark Analysis'!$C77*5+'Benchmark Analysis'!$H77=AF$1),'Benchmark Analysis'!$L77*(1+'Benchmark Analysis'!$C$110)^'Cash Flow'!AF$1," ")</f>
        <v xml:space="preserve"> </v>
      </c>
      <c r="AG81" s="8" t="str">
        <f>IF(OR('Benchmark Analysis'!$H77=AG$1,'Benchmark Analysis'!$H77+'Benchmark Analysis'!$C77=AG$1,'Benchmark Analysis'!$C77*2+'Benchmark Analysis'!$H77=AG$1,'Benchmark Analysis'!$C77*3+'Benchmark Analysis'!$H77=AG$1,'Benchmark Analysis'!$C77*4+'Benchmark Analysis'!$H77=AG$1,'Benchmark Analysis'!$C77*5+'Benchmark Analysis'!$H77=AG$1),'Benchmark Analysis'!$L77*(1+'Benchmark Analysis'!$C$110)^'Cash Flow'!AG$1," ")</f>
        <v xml:space="preserve"> </v>
      </c>
    </row>
    <row r="82" spans="1:33" ht="22.5" x14ac:dyDescent="0.2">
      <c r="A82" s="80" t="str">
        <f>'Benchmark Analysis'!A78</f>
        <v>22D</v>
      </c>
      <c r="B82" s="66" t="str">
        <f>'Benchmark Analysis'!B78</f>
        <v>Controls and instrumentation - tempering/mixing valve for Crown pre-school</v>
      </c>
      <c r="C82" s="7"/>
      <c r="D82" s="8">
        <f>IF(OR('Benchmark Analysis'!$H78=D$1,'Benchmark Analysis'!$H78+'Benchmark Analysis'!$C78=D$1,'Benchmark Analysis'!$C78*2+'Benchmark Analysis'!$H78=D$1,'Benchmark Analysis'!$C78*3+'Benchmark Analysis'!$H78=D$1,'Benchmark Analysis'!$C78*4+'Benchmark Analysis'!$H78=D$1,'Benchmark Analysis'!$C78*5+'Benchmark Analysis'!$H78=D$1),'Benchmark Analysis'!$L78*(1+'Benchmark Analysis'!$C$110)^'Cash Flow'!D$1," ")</f>
        <v>1020</v>
      </c>
      <c r="E82" s="8" t="str">
        <f>IF(OR('Benchmark Analysis'!$H78=E$1,'Benchmark Analysis'!$H78+'Benchmark Analysis'!$C78=E$1,'Benchmark Analysis'!$C78*2+'Benchmark Analysis'!$H78=E$1,'Benchmark Analysis'!$C78*3+'Benchmark Analysis'!$H78=E$1,'Benchmark Analysis'!$C78*4+'Benchmark Analysis'!$H78=E$1,'Benchmark Analysis'!$C78*5+'Benchmark Analysis'!$H78=E$1),'Benchmark Analysis'!$L78*(1+'Benchmark Analysis'!$C$110)^'Cash Flow'!E$1," ")</f>
        <v xml:space="preserve"> </v>
      </c>
      <c r="F82" s="8" t="str">
        <f>IF(OR('Benchmark Analysis'!$H78=F$1,'Benchmark Analysis'!$H78+'Benchmark Analysis'!$C78=F$1,'Benchmark Analysis'!$C78*2+'Benchmark Analysis'!$H78=F$1,'Benchmark Analysis'!$C78*3+'Benchmark Analysis'!$H78=F$1,'Benchmark Analysis'!$C78*4+'Benchmark Analysis'!$H78=F$1,'Benchmark Analysis'!$C78*5+'Benchmark Analysis'!$H78=F$1),'Benchmark Analysis'!$L78*(1+'Benchmark Analysis'!$C$110)^'Cash Flow'!F$1," ")</f>
        <v xml:space="preserve"> </v>
      </c>
      <c r="G82" s="8" t="str">
        <f>IF(OR('Benchmark Analysis'!$H78=G$1,'Benchmark Analysis'!$H78+'Benchmark Analysis'!$C78=G$1,'Benchmark Analysis'!$C78*2+'Benchmark Analysis'!$H78=G$1,'Benchmark Analysis'!$C78*3+'Benchmark Analysis'!$H78=G$1,'Benchmark Analysis'!$C78*4+'Benchmark Analysis'!$H78=G$1,'Benchmark Analysis'!$C78*5+'Benchmark Analysis'!$H78=G$1),'Benchmark Analysis'!$L78*(1+'Benchmark Analysis'!$C$110)^'Cash Flow'!G$1," ")</f>
        <v xml:space="preserve"> </v>
      </c>
      <c r="H82" s="8" t="str">
        <f>IF(OR('Benchmark Analysis'!$H78=H$1,'Benchmark Analysis'!$H78+'Benchmark Analysis'!$C78=H$1,'Benchmark Analysis'!$C78*2+'Benchmark Analysis'!$H78=H$1,'Benchmark Analysis'!$C78*3+'Benchmark Analysis'!$H78=H$1,'Benchmark Analysis'!$C78*4+'Benchmark Analysis'!$H78=H$1,'Benchmark Analysis'!$C78*5+'Benchmark Analysis'!$H78=H$1),'Benchmark Analysis'!$L78*(1+'Benchmark Analysis'!$C$110)^'Cash Flow'!H$1," ")</f>
        <v xml:space="preserve"> </v>
      </c>
      <c r="I82" s="8" t="str">
        <f>IF(OR('Benchmark Analysis'!$H78=I$1,'Benchmark Analysis'!$H78+'Benchmark Analysis'!$C78=I$1,'Benchmark Analysis'!$C78*2+'Benchmark Analysis'!$H78=I$1,'Benchmark Analysis'!$C78*3+'Benchmark Analysis'!$H78=I$1,'Benchmark Analysis'!$C78*4+'Benchmark Analysis'!$H78=I$1,'Benchmark Analysis'!$C78*5+'Benchmark Analysis'!$H78=I$1),'Benchmark Analysis'!$L78*(1+'Benchmark Analysis'!$C$110)^'Cash Flow'!I$1," ")</f>
        <v xml:space="preserve"> </v>
      </c>
      <c r="J82" s="8" t="str">
        <f>IF(OR('Benchmark Analysis'!$H78=J$1,'Benchmark Analysis'!$H78+'Benchmark Analysis'!$C78=J$1,'Benchmark Analysis'!$C78*2+'Benchmark Analysis'!$H78=J$1,'Benchmark Analysis'!$C78*3+'Benchmark Analysis'!$H78=J$1,'Benchmark Analysis'!$C78*4+'Benchmark Analysis'!$H78=J$1,'Benchmark Analysis'!$C78*5+'Benchmark Analysis'!$H78=J$1),'Benchmark Analysis'!$L78*(1+'Benchmark Analysis'!$C$110)^'Cash Flow'!J$1," ")</f>
        <v xml:space="preserve"> </v>
      </c>
      <c r="K82" s="8" t="str">
        <f>IF(OR('Benchmark Analysis'!$H78=K$1,'Benchmark Analysis'!$H78+'Benchmark Analysis'!$C78=K$1,'Benchmark Analysis'!$C78*2+'Benchmark Analysis'!$H78=K$1,'Benchmark Analysis'!$C78*3+'Benchmark Analysis'!$H78=K$1,'Benchmark Analysis'!$C78*4+'Benchmark Analysis'!$H78=K$1,'Benchmark Analysis'!$C78*5+'Benchmark Analysis'!$H78=K$1),'Benchmark Analysis'!$L78*(1+'Benchmark Analysis'!$C$110)^'Cash Flow'!K$1," ")</f>
        <v xml:space="preserve"> </v>
      </c>
      <c r="L82" s="8" t="str">
        <f>IF(OR('Benchmark Analysis'!$H78=L$1,'Benchmark Analysis'!$H78+'Benchmark Analysis'!$C78=L$1,'Benchmark Analysis'!$C78*2+'Benchmark Analysis'!$H78=L$1,'Benchmark Analysis'!$C78*3+'Benchmark Analysis'!$H78=L$1,'Benchmark Analysis'!$C78*4+'Benchmark Analysis'!$H78=L$1,'Benchmark Analysis'!$C78*5+'Benchmark Analysis'!$H78=L$1),'Benchmark Analysis'!$L78*(1+'Benchmark Analysis'!$C$110)^'Cash Flow'!L$1," ")</f>
        <v xml:space="preserve"> </v>
      </c>
      <c r="M82" s="8" t="str">
        <f>IF(OR('Benchmark Analysis'!$H78=M$1,'Benchmark Analysis'!$H78+'Benchmark Analysis'!$C78=M$1,'Benchmark Analysis'!$C78*2+'Benchmark Analysis'!$H78=M$1,'Benchmark Analysis'!$C78*3+'Benchmark Analysis'!$H78=M$1,'Benchmark Analysis'!$C78*4+'Benchmark Analysis'!$H78=M$1,'Benchmark Analysis'!$C78*5+'Benchmark Analysis'!$H78=M$1),'Benchmark Analysis'!$L78*(1+'Benchmark Analysis'!$C$110)^'Cash Flow'!M$1," ")</f>
        <v xml:space="preserve"> </v>
      </c>
      <c r="N82" s="8" t="str">
        <f>IF(OR('Benchmark Analysis'!$H78=N$1,'Benchmark Analysis'!$H78+'Benchmark Analysis'!$C78=N$1,'Benchmark Analysis'!$C78*2+'Benchmark Analysis'!$H78=N$1,'Benchmark Analysis'!$C78*3+'Benchmark Analysis'!$H78=N$1,'Benchmark Analysis'!$C78*4+'Benchmark Analysis'!$H78=N$1,'Benchmark Analysis'!$C78*5+'Benchmark Analysis'!$H78=N$1),'Benchmark Analysis'!$L78*(1+'Benchmark Analysis'!$C$110)^'Cash Flow'!N$1," ")</f>
        <v xml:space="preserve"> </v>
      </c>
      <c r="O82" s="8" t="str">
        <f>IF(OR('Benchmark Analysis'!$H78=O$1,'Benchmark Analysis'!$H78+'Benchmark Analysis'!$C78=O$1,'Benchmark Analysis'!$C78*2+'Benchmark Analysis'!$H78=O$1,'Benchmark Analysis'!$C78*3+'Benchmark Analysis'!$H78=O$1,'Benchmark Analysis'!$C78*4+'Benchmark Analysis'!$H78=O$1,'Benchmark Analysis'!$C78*5+'Benchmark Analysis'!$H78=O$1),'Benchmark Analysis'!$L78*(1+'Benchmark Analysis'!$C$110)^'Cash Flow'!O$1," ")</f>
        <v xml:space="preserve"> </v>
      </c>
      <c r="P82" s="8" t="str">
        <f>IF(OR('Benchmark Analysis'!$H78=P$1,'Benchmark Analysis'!$H78+'Benchmark Analysis'!$C78=P$1,'Benchmark Analysis'!$C78*2+'Benchmark Analysis'!$H78=P$1,'Benchmark Analysis'!$C78*3+'Benchmark Analysis'!$H78=P$1,'Benchmark Analysis'!$C78*4+'Benchmark Analysis'!$H78=P$1,'Benchmark Analysis'!$C78*5+'Benchmark Analysis'!$H78=P$1),'Benchmark Analysis'!$L78*(1+'Benchmark Analysis'!$C$110)^'Cash Flow'!P$1," ")</f>
        <v xml:space="preserve"> </v>
      </c>
      <c r="Q82" s="8" t="str">
        <f>IF(OR('Benchmark Analysis'!$H78=Q$1,'Benchmark Analysis'!$H78+'Benchmark Analysis'!$C78=Q$1,'Benchmark Analysis'!$C78*2+'Benchmark Analysis'!$H78=Q$1,'Benchmark Analysis'!$C78*3+'Benchmark Analysis'!$H78=Q$1,'Benchmark Analysis'!$C78*4+'Benchmark Analysis'!$H78=Q$1,'Benchmark Analysis'!$C78*5+'Benchmark Analysis'!$H78=Q$1),'Benchmark Analysis'!$L78*(1+'Benchmark Analysis'!$C$110)^'Cash Flow'!Q$1," ")</f>
        <v xml:space="preserve"> </v>
      </c>
      <c r="R82" s="8" t="str">
        <f>IF(OR('Benchmark Analysis'!$H78=R$1,'Benchmark Analysis'!$H78+'Benchmark Analysis'!$C78=R$1,'Benchmark Analysis'!$C78*2+'Benchmark Analysis'!$H78=R$1,'Benchmark Analysis'!$C78*3+'Benchmark Analysis'!$H78=R$1,'Benchmark Analysis'!$C78*4+'Benchmark Analysis'!$H78=R$1,'Benchmark Analysis'!$C78*5+'Benchmark Analysis'!$H78=R$1),'Benchmark Analysis'!$L78*(1+'Benchmark Analysis'!$C$110)^'Cash Flow'!R$1," ")</f>
        <v xml:space="preserve"> </v>
      </c>
      <c r="S82" s="8" t="str">
        <f>IF(OR('Benchmark Analysis'!$H78=S$1,'Benchmark Analysis'!$H78+'Benchmark Analysis'!$C78=S$1,'Benchmark Analysis'!$C78*2+'Benchmark Analysis'!$H78=S$1,'Benchmark Analysis'!$C78*3+'Benchmark Analysis'!$H78=S$1,'Benchmark Analysis'!$C78*4+'Benchmark Analysis'!$H78=S$1,'Benchmark Analysis'!$C78*5+'Benchmark Analysis'!$H78=S$1),'Benchmark Analysis'!$L78*(1+'Benchmark Analysis'!$C$110)^'Cash Flow'!S$1," ")</f>
        <v xml:space="preserve"> </v>
      </c>
      <c r="T82" s="8" t="str">
        <f>IF(OR('Benchmark Analysis'!$H78=T$1,'Benchmark Analysis'!$H78+'Benchmark Analysis'!$C78=T$1,'Benchmark Analysis'!$C78*2+'Benchmark Analysis'!$H78=T$1,'Benchmark Analysis'!$C78*3+'Benchmark Analysis'!$H78=T$1,'Benchmark Analysis'!$C78*4+'Benchmark Analysis'!$H78=T$1,'Benchmark Analysis'!$C78*5+'Benchmark Analysis'!$H78=T$1),'Benchmark Analysis'!$L78*(1+'Benchmark Analysis'!$C$110)^'Cash Flow'!T$1," ")</f>
        <v xml:space="preserve"> </v>
      </c>
      <c r="U82" s="8" t="str">
        <f>IF(OR('Benchmark Analysis'!$H78=U$1,'Benchmark Analysis'!$H78+'Benchmark Analysis'!$C78=U$1,'Benchmark Analysis'!$C78*2+'Benchmark Analysis'!$H78=U$1,'Benchmark Analysis'!$C78*3+'Benchmark Analysis'!$H78=U$1,'Benchmark Analysis'!$C78*4+'Benchmark Analysis'!$H78=U$1,'Benchmark Analysis'!$C78*5+'Benchmark Analysis'!$H78=U$1),'Benchmark Analysis'!$L78*(1+'Benchmark Analysis'!$C$110)^'Cash Flow'!U$1," ")</f>
        <v xml:space="preserve"> </v>
      </c>
      <c r="V82" s="8" t="str">
        <f>IF(OR('Benchmark Analysis'!$H78=V$1,'Benchmark Analysis'!$H78+'Benchmark Analysis'!$C78=V$1,'Benchmark Analysis'!$C78*2+'Benchmark Analysis'!$H78=V$1,'Benchmark Analysis'!$C78*3+'Benchmark Analysis'!$H78=V$1,'Benchmark Analysis'!$C78*4+'Benchmark Analysis'!$H78=V$1,'Benchmark Analysis'!$C78*5+'Benchmark Analysis'!$H78=V$1),'Benchmark Analysis'!$L78*(1+'Benchmark Analysis'!$C$110)^'Cash Flow'!V$1," ")</f>
        <v xml:space="preserve"> </v>
      </c>
      <c r="W82" s="8" t="str">
        <f>IF(OR('Benchmark Analysis'!$H78=W$1,'Benchmark Analysis'!$H78+'Benchmark Analysis'!$C78=W$1,'Benchmark Analysis'!$C78*2+'Benchmark Analysis'!$H78=W$1,'Benchmark Analysis'!$C78*3+'Benchmark Analysis'!$H78=W$1,'Benchmark Analysis'!$C78*4+'Benchmark Analysis'!$H78=W$1,'Benchmark Analysis'!$C78*5+'Benchmark Analysis'!$H78=W$1),'Benchmark Analysis'!$L78*(1+'Benchmark Analysis'!$C$110)^'Cash Flow'!W$1," ")</f>
        <v xml:space="preserve"> </v>
      </c>
      <c r="X82" s="8" t="str">
        <f>IF(OR('Benchmark Analysis'!$H78=X$1,'Benchmark Analysis'!$H78+'Benchmark Analysis'!$C78=X$1,'Benchmark Analysis'!$C78*2+'Benchmark Analysis'!$H78=X$1,'Benchmark Analysis'!$C78*3+'Benchmark Analysis'!$H78=X$1,'Benchmark Analysis'!$C78*4+'Benchmark Analysis'!$H78=X$1,'Benchmark Analysis'!$C78*5+'Benchmark Analysis'!$H78=X$1),'Benchmark Analysis'!$L78*(1+'Benchmark Analysis'!$C$110)^'Cash Flow'!X$1," ")</f>
        <v xml:space="preserve"> </v>
      </c>
      <c r="Y82" s="8" t="str">
        <f>IF(OR('Benchmark Analysis'!$H78=Y$1,'Benchmark Analysis'!$H78+'Benchmark Analysis'!$C78=Y$1,'Benchmark Analysis'!$C78*2+'Benchmark Analysis'!$H78=Y$1,'Benchmark Analysis'!$C78*3+'Benchmark Analysis'!$H78=Y$1,'Benchmark Analysis'!$C78*4+'Benchmark Analysis'!$H78=Y$1,'Benchmark Analysis'!$C78*5+'Benchmark Analysis'!$H78=Y$1),'Benchmark Analysis'!$L78*(1+'Benchmark Analysis'!$C$110)^'Cash Flow'!Y$1," ")</f>
        <v xml:space="preserve"> </v>
      </c>
      <c r="Z82" s="8" t="str">
        <f>IF(OR('Benchmark Analysis'!$H78=Z$1,'Benchmark Analysis'!$H78+'Benchmark Analysis'!$C78=Z$1,'Benchmark Analysis'!$C78*2+'Benchmark Analysis'!$H78=Z$1,'Benchmark Analysis'!$C78*3+'Benchmark Analysis'!$H78=Z$1,'Benchmark Analysis'!$C78*4+'Benchmark Analysis'!$H78=Z$1,'Benchmark Analysis'!$C78*5+'Benchmark Analysis'!$H78=Z$1),'Benchmark Analysis'!$L78*(1+'Benchmark Analysis'!$C$110)^'Cash Flow'!Z$1," ")</f>
        <v xml:space="preserve"> </v>
      </c>
      <c r="AA82" s="8" t="str">
        <f>IF(OR('Benchmark Analysis'!$H78=AA$1,'Benchmark Analysis'!$H78+'Benchmark Analysis'!$C78=AA$1,'Benchmark Analysis'!$C78*2+'Benchmark Analysis'!$H78=AA$1,'Benchmark Analysis'!$C78*3+'Benchmark Analysis'!$H78=AA$1,'Benchmark Analysis'!$C78*4+'Benchmark Analysis'!$H78=AA$1,'Benchmark Analysis'!$C78*5+'Benchmark Analysis'!$H78=AA$1),'Benchmark Analysis'!$L78*(1+'Benchmark Analysis'!$C$110)^'Cash Flow'!AA$1," ")</f>
        <v xml:space="preserve"> </v>
      </c>
      <c r="AB82" s="8" t="str">
        <f>IF(OR('Benchmark Analysis'!$H78=AB$1,'Benchmark Analysis'!$H78+'Benchmark Analysis'!$C78=AB$1,'Benchmark Analysis'!$C78*2+'Benchmark Analysis'!$H78=AB$1,'Benchmark Analysis'!$C78*3+'Benchmark Analysis'!$H78=AB$1,'Benchmark Analysis'!$C78*4+'Benchmark Analysis'!$H78=AB$1,'Benchmark Analysis'!$C78*5+'Benchmark Analysis'!$H78=AB$1),'Benchmark Analysis'!$L78*(1+'Benchmark Analysis'!$C$110)^'Cash Flow'!AB$1," ")</f>
        <v xml:space="preserve"> </v>
      </c>
      <c r="AC82" s="8">
        <f>IF(OR('Benchmark Analysis'!$H78=AC$1,'Benchmark Analysis'!$H78+'Benchmark Analysis'!$C78=AC$1,'Benchmark Analysis'!$C78*2+'Benchmark Analysis'!$H78=AC$1,'Benchmark Analysis'!$C78*3+'Benchmark Analysis'!$H78=AC$1,'Benchmark Analysis'!$C78*4+'Benchmark Analysis'!$H78=AC$1,'Benchmark Analysis'!$C78*5+'Benchmark Analysis'!$H78=AC$1),'Benchmark Analysis'!$L78*(1+'Benchmark Analysis'!$C$110)^'Cash Flow'!AC$1," ")</f>
        <v>1673.4181143540243</v>
      </c>
      <c r="AD82" s="8" t="str">
        <f>IF(OR('Benchmark Analysis'!$H78=AD$1,'Benchmark Analysis'!$H78+'Benchmark Analysis'!$C78=AD$1,'Benchmark Analysis'!$C78*2+'Benchmark Analysis'!$H78=AD$1,'Benchmark Analysis'!$C78*3+'Benchmark Analysis'!$H78=AD$1,'Benchmark Analysis'!$C78*4+'Benchmark Analysis'!$H78=AD$1,'Benchmark Analysis'!$C78*5+'Benchmark Analysis'!$H78=AD$1),'Benchmark Analysis'!$L78*(1+'Benchmark Analysis'!$C$110)^'Cash Flow'!AD$1," ")</f>
        <v xml:space="preserve"> </v>
      </c>
      <c r="AE82" s="8" t="str">
        <f>IF(OR('Benchmark Analysis'!$H78=AE$1,'Benchmark Analysis'!$H78+'Benchmark Analysis'!$C78=AE$1,'Benchmark Analysis'!$C78*2+'Benchmark Analysis'!$H78=AE$1,'Benchmark Analysis'!$C78*3+'Benchmark Analysis'!$H78=AE$1,'Benchmark Analysis'!$C78*4+'Benchmark Analysis'!$H78=AE$1,'Benchmark Analysis'!$C78*5+'Benchmark Analysis'!$H78=AE$1),'Benchmark Analysis'!$L78*(1+'Benchmark Analysis'!$C$110)^'Cash Flow'!AE$1," ")</f>
        <v xml:space="preserve"> </v>
      </c>
      <c r="AF82" s="8" t="str">
        <f>IF(OR('Benchmark Analysis'!$H78=AF$1,'Benchmark Analysis'!$H78+'Benchmark Analysis'!$C78=AF$1,'Benchmark Analysis'!$C78*2+'Benchmark Analysis'!$H78=AF$1,'Benchmark Analysis'!$C78*3+'Benchmark Analysis'!$H78=AF$1,'Benchmark Analysis'!$C78*4+'Benchmark Analysis'!$H78=AF$1,'Benchmark Analysis'!$C78*5+'Benchmark Analysis'!$H78=AF$1),'Benchmark Analysis'!$L78*(1+'Benchmark Analysis'!$C$110)^'Cash Flow'!AF$1," ")</f>
        <v xml:space="preserve"> </v>
      </c>
      <c r="AG82" s="8" t="str">
        <f>IF(OR('Benchmark Analysis'!$H78=AG$1,'Benchmark Analysis'!$H78+'Benchmark Analysis'!$C78=AG$1,'Benchmark Analysis'!$C78*2+'Benchmark Analysis'!$H78=AG$1,'Benchmark Analysis'!$C78*3+'Benchmark Analysis'!$H78=AG$1,'Benchmark Analysis'!$C78*4+'Benchmark Analysis'!$H78=AG$1,'Benchmark Analysis'!$C78*5+'Benchmark Analysis'!$H78=AG$1),'Benchmark Analysis'!$L78*(1+'Benchmark Analysis'!$C$110)^'Cash Flow'!AG$1," ")</f>
        <v xml:space="preserve"> </v>
      </c>
    </row>
    <row r="83" spans="1:33" ht="22.5" x14ac:dyDescent="0.2">
      <c r="A83" s="80" t="str">
        <f>'Benchmark Analysis'!A79</f>
        <v>22E</v>
      </c>
      <c r="B83" s="66" t="str">
        <f>'Benchmark Analysis'!B79</f>
        <v>Controls and instrumentation - Belimo motor diverting valves for make-up air unit</v>
      </c>
      <c r="C83" s="7"/>
      <c r="D83" s="8" t="str">
        <f>IF(OR('Benchmark Analysis'!$H79=D$1,'Benchmark Analysis'!$H79+'Benchmark Analysis'!$C79=D$1,'Benchmark Analysis'!$C79*2+'Benchmark Analysis'!$H79=D$1,'Benchmark Analysis'!$C79*3+'Benchmark Analysis'!$H79=D$1,'Benchmark Analysis'!$C79*4+'Benchmark Analysis'!$H79=D$1,'Benchmark Analysis'!$C79*5+'Benchmark Analysis'!$H79=D$1),'Benchmark Analysis'!$L79*(1+'Benchmark Analysis'!$C$110)^'Cash Flow'!D$1," ")</f>
        <v xml:space="preserve"> </v>
      </c>
      <c r="E83" s="8">
        <f>IF(OR('Benchmark Analysis'!$H79=E$1,'Benchmark Analysis'!$H79+'Benchmark Analysis'!$C79=E$1,'Benchmark Analysis'!$C79*2+'Benchmark Analysis'!$H79=E$1,'Benchmark Analysis'!$C79*3+'Benchmark Analysis'!$H79=E$1,'Benchmark Analysis'!$C79*4+'Benchmark Analysis'!$H79=E$1,'Benchmark Analysis'!$C79*5+'Benchmark Analysis'!$H79=E$1),'Benchmark Analysis'!$L79*(1+'Benchmark Analysis'!$C$110)^'Cash Flow'!E$1," ")</f>
        <v>1040.4000000000001</v>
      </c>
      <c r="F83" s="8" t="str">
        <f>IF(OR('Benchmark Analysis'!$H79=F$1,'Benchmark Analysis'!$H79+'Benchmark Analysis'!$C79=F$1,'Benchmark Analysis'!$C79*2+'Benchmark Analysis'!$H79=F$1,'Benchmark Analysis'!$C79*3+'Benchmark Analysis'!$H79=F$1,'Benchmark Analysis'!$C79*4+'Benchmark Analysis'!$H79=F$1,'Benchmark Analysis'!$C79*5+'Benchmark Analysis'!$H79=F$1),'Benchmark Analysis'!$L79*(1+'Benchmark Analysis'!$C$110)^'Cash Flow'!F$1," ")</f>
        <v xml:space="preserve"> </v>
      </c>
      <c r="G83" s="8" t="str">
        <f>IF(OR('Benchmark Analysis'!$H79=G$1,'Benchmark Analysis'!$H79+'Benchmark Analysis'!$C79=G$1,'Benchmark Analysis'!$C79*2+'Benchmark Analysis'!$H79=G$1,'Benchmark Analysis'!$C79*3+'Benchmark Analysis'!$H79=G$1,'Benchmark Analysis'!$C79*4+'Benchmark Analysis'!$H79=G$1,'Benchmark Analysis'!$C79*5+'Benchmark Analysis'!$H79=G$1),'Benchmark Analysis'!$L79*(1+'Benchmark Analysis'!$C$110)^'Cash Flow'!G$1," ")</f>
        <v xml:space="preserve"> </v>
      </c>
      <c r="H83" s="8" t="str">
        <f>IF(OR('Benchmark Analysis'!$H79=H$1,'Benchmark Analysis'!$H79+'Benchmark Analysis'!$C79=H$1,'Benchmark Analysis'!$C79*2+'Benchmark Analysis'!$H79=H$1,'Benchmark Analysis'!$C79*3+'Benchmark Analysis'!$H79=H$1,'Benchmark Analysis'!$C79*4+'Benchmark Analysis'!$H79=H$1,'Benchmark Analysis'!$C79*5+'Benchmark Analysis'!$H79=H$1),'Benchmark Analysis'!$L79*(1+'Benchmark Analysis'!$C$110)^'Cash Flow'!H$1," ")</f>
        <v xml:space="preserve"> </v>
      </c>
      <c r="I83" s="8" t="str">
        <f>IF(OR('Benchmark Analysis'!$H79=I$1,'Benchmark Analysis'!$H79+'Benchmark Analysis'!$C79=I$1,'Benchmark Analysis'!$C79*2+'Benchmark Analysis'!$H79=I$1,'Benchmark Analysis'!$C79*3+'Benchmark Analysis'!$H79=I$1,'Benchmark Analysis'!$C79*4+'Benchmark Analysis'!$H79=I$1,'Benchmark Analysis'!$C79*5+'Benchmark Analysis'!$H79=I$1),'Benchmark Analysis'!$L79*(1+'Benchmark Analysis'!$C$110)^'Cash Flow'!I$1," ")</f>
        <v xml:space="preserve"> </v>
      </c>
      <c r="J83" s="8">
        <f>IF(OR('Benchmark Analysis'!$H79=J$1,'Benchmark Analysis'!$H79+'Benchmark Analysis'!$C79=J$1,'Benchmark Analysis'!$C79*2+'Benchmark Analysis'!$H79=J$1,'Benchmark Analysis'!$C79*3+'Benchmark Analysis'!$H79=J$1,'Benchmark Analysis'!$C79*4+'Benchmark Analysis'!$H79=J$1,'Benchmark Analysis'!$C79*5+'Benchmark Analysis'!$H79=J$1),'Benchmark Analysis'!$L79*(1+'Benchmark Analysis'!$C$110)^'Cash Flow'!J$1," ")</f>
        <v>1148.6856676492798</v>
      </c>
      <c r="K83" s="8" t="str">
        <f>IF(OR('Benchmark Analysis'!$H79=K$1,'Benchmark Analysis'!$H79+'Benchmark Analysis'!$C79=K$1,'Benchmark Analysis'!$C79*2+'Benchmark Analysis'!$H79=K$1,'Benchmark Analysis'!$C79*3+'Benchmark Analysis'!$H79=K$1,'Benchmark Analysis'!$C79*4+'Benchmark Analysis'!$H79=K$1,'Benchmark Analysis'!$C79*5+'Benchmark Analysis'!$H79=K$1),'Benchmark Analysis'!$L79*(1+'Benchmark Analysis'!$C$110)^'Cash Flow'!K$1," ")</f>
        <v xml:space="preserve"> </v>
      </c>
      <c r="L83" s="8" t="str">
        <f>IF(OR('Benchmark Analysis'!$H79=L$1,'Benchmark Analysis'!$H79+'Benchmark Analysis'!$C79=L$1,'Benchmark Analysis'!$C79*2+'Benchmark Analysis'!$H79=L$1,'Benchmark Analysis'!$C79*3+'Benchmark Analysis'!$H79=L$1,'Benchmark Analysis'!$C79*4+'Benchmark Analysis'!$H79=L$1,'Benchmark Analysis'!$C79*5+'Benchmark Analysis'!$H79=L$1),'Benchmark Analysis'!$L79*(1+'Benchmark Analysis'!$C$110)^'Cash Flow'!L$1," ")</f>
        <v xml:space="preserve"> </v>
      </c>
      <c r="M83" s="8" t="str">
        <f>IF(OR('Benchmark Analysis'!$H79=M$1,'Benchmark Analysis'!$H79+'Benchmark Analysis'!$C79=M$1,'Benchmark Analysis'!$C79*2+'Benchmark Analysis'!$H79=M$1,'Benchmark Analysis'!$C79*3+'Benchmark Analysis'!$H79=M$1,'Benchmark Analysis'!$C79*4+'Benchmark Analysis'!$H79=M$1,'Benchmark Analysis'!$C79*5+'Benchmark Analysis'!$H79=M$1),'Benchmark Analysis'!$L79*(1+'Benchmark Analysis'!$C$110)^'Cash Flow'!M$1," ")</f>
        <v xml:space="preserve"> </v>
      </c>
      <c r="N83" s="8" t="str">
        <f>IF(OR('Benchmark Analysis'!$H79=N$1,'Benchmark Analysis'!$H79+'Benchmark Analysis'!$C79=N$1,'Benchmark Analysis'!$C79*2+'Benchmark Analysis'!$H79=N$1,'Benchmark Analysis'!$C79*3+'Benchmark Analysis'!$H79=N$1,'Benchmark Analysis'!$C79*4+'Benchmark Analysis'!$H79=N$1,'Benchmark Analysis'!$C79*5+'Benchmark Analysis'!$H79=N$1),'Benchmark Analysis'!$L79*(1+'Benchmark Analysis'!$C$110)^'Cash Flow'!N$1," ")</f>
        <v xml:space="preserve"> </v>
      </c>
      <c r="O83" s="8">
        <f>IF(OR('Benchmark Analysis'!$H79=O$1,'Benchmark Analysis'!$H79+'Benchmark Analysis'!$C79=O$1,'Benchmark Analysis'!$C79*2+'Benchmark Analysis'!$H79=O$1,'Benchmark Analysis'!$C79*3+'Benchmark Analysis'!$H79=O$1,'Benchmark Analysis'!$C79*4+'Benchmark Analysis'!$H79=O$1,'Benchmark Analysis'!$C79*5+'Benchmark Analysis'!$H79=O$1),'Benchmark Analysis'!$L79*(1+'Benchmark Analysis'!$C$110)^'Cash Flow'!O$1," ")</f>
        <v>1268.2417945625452</v>
      </c>
      <c r="P83" s="8" t="str">
        <f>IF(OR('Benchmark Analysis'!$H79=P$1,'Benchmark Analysis'!$H79+'Benchmark Analysis'!$C79=P$1,'Benchmark Analysis'!$C79*2+'Benchmark Analysis'!$H79=P$1,'Benchmark Analysis'!$C79*3+'Benchmark Analysis'!$H79=P$1,'Benchmark Analysis'!$C79*4+'Benchmark Analysis'!$H79=P$1,'Benchmark Analysis'!$C79*5+'Benchmark Analysis'!$H79=P$1),'Benchmark Analysis'!$L79*(1+'Benchmark Analysis'!$C$110)^'Cash Flow'!P$1," ")</f>
        <v xml:space="preserve"> </v>
      </c>
      <c r="Q83" s="8" t="str">
        <f>IF(OR('Benchmark Analysis'!$H79=Q$1,'Benchmark Analysis'!$H79+'Benchmark Analysis'!$C79=Q$1,'Benchmark Analysis'!$C79*2+'Benchmark Analysis'!$H79=Q$1,'Benchmark Analysis'!$C79*3+'Benchmark Analysis'!$H79=Q$1,'Benchmark Analysis'!$C79*4+'Benchmark Analysis'!$H79=Q$1,'Benchmark Analysis'!$C79*5+'Benchmark Analysis'!$H79=Q$1),'Benchmark Analysis'!$L79*(1+'Benchmark Analysis'!$C$110)^'Cash Flow'!Q$1," ")</f>
        <v xml:space="preserve"> </v>
      </c>
      <c r="R83" s="8" t="str">
        <f>IF(OR('Benchmark Analysis'!$H79=R$1,'Benchmark Analysis'!$H79+'Benchmark Analysis'!$C79=R$1,'Benchmark Analysis'!$C79*2+'Benchmark Analysis'!$H79=R$1,'Benchmark Analysis'!$C79*3+'Benchmark Analysis'!$H79=R$1,'Benchmark Analysis'!$C79*4+'Benchmark Analysis'!$H79=R$1,'Benchmark Analysis'!$C79*5+'Benchmark Analysis'!$H79=R$1),'Benchmark Analysis'!$L79*(1+'Benchmark Analysis'!$C$110)^'Cash Flow'!R$1," ")</f>
        <v xml:space="preserve"> </v>
      </c>
      <c r="S83" s="8" t="str">
        <f>IF(OR('Benchmark Analysis'!$H79=S$1,'Benchmark Analysis'!$H79+'Benchmark Analysis'!$C79=S$1,'Benchmark Analysis'!$C79*2+'Benchmark Analysis'!$H79=S$1,'Benchmark Analysis'!$C79*3+'Benchmark Analysis'!$H79=S$1,'Benchmark Analysis'!$C79*4+'Benchmark Analysis'!$H79=S$1,'Benchmark Analysis'!$C79*5+'Benchmark Analysis'!$H79=S$1),'Benchmark Analysis'!$L79*(1+'Benchmark Analysis'!$C$110)^'Cash Flow'!S$1," ")</f>
        <v xml:space="preserve"> </v>
      </c>
      <c r="T83" s="8">
        <f>IF(OR('Benchmark Analysis'!$H79=T$1,'Benchmark Analysis'!$H79+'Benchmark Analysis'!$C79=T$1,'Benchmark Analysis'!$C79*2+'Benchmark Analysis'!$H79=T$1,'Benchmark Analysis'!$C79*3+'Benchmark Analysis'!$H79=T$1,'Benchmark Analysis'!$C79*4+'Benchmark Analysis'!$H79=T$1,'Benchmark Analysis'!$C79*5+'Benchmark Analysis'!$H79=T$1),'Benchmark Analysis'!$L79*(1+'Benchmark Analysis'!$C$110)^'Cash Flow'!T$1," ")</f>
        <v>1400.2414191924245</v>
      </c>
      <c r="U83" s="8" t="str">
        <f>IF(OR('Benchmark Analysis'!$H79=U$1,'Benchmark Analysis'!$H79+'Benchmark Analysis'!$C79=U$1,'Benchmark Analysis'!$C79*2+'Benchmark Analysis'!$H79=U$1,'Benchmark Analysis'!$C79*3+'Benchmark Analysis'!$H79=U$1,'Benchmark Analysis'!$C79*4+'Benchmark Analysis'!$H79=U$1,'Benchmark Analysis'!$C79*5+'Benchmark Analysis'!$H79=U$1),'Benchmark Analysis'!$L79*(1+'Benchmark Analysis'!$C$110)^'Cash Flow'!U$1," ")</f>
        <v xml:space="preserve"> </v>
      </c>
      <c r="V83" s="8" t="str">
        <f>IF(OR('Benchmark Analysis'!$H79=V$1,'Benchmark Analysis'!$H79+'Benchmark Analysis'!$C79=V$1,'Benchmark Analysis'!$C79*2+'Benchmark Analysis'!$H79=V$1,'Benchmark Analysis'!$C79*3+'Benchmark Analysis'!$H79=V$1,'Benchmark Analysis'!$C79*4+'Benchmark Analysis'!$H79=V$1,'Benchmark Analysis'!$C79*5+'Benchmark Analysis'!$H79=V$1),'Benchmark Analysis'!$L79*(1+'Benchmark Analysis'!$C$110)^'Cash Flow'!V$1," ")</f>
        <v xml:space="preserve"> </v>
      </c>
      <c r="W83" s="8" t="str">
        <f>IF(OR('Benchmark Analysis'!$H79=W$1,'Benchmark Analysis'!$H79+'Benchmark Analysis'!$C79=W$1,'Benchmark Analysis'!$C79*2+'Benchmark Analysis'!$H79=W$1,'Benchmark Analysis'!$C79*3+'Benchmark Analysis'!$H79=W$1,'Benchmark Analysis'!$C79*4+'Benchmark Analysis'!$H79=W$1,'Benchmark Analysis'!$C79*5+'Benchmark Analysis'!$H79=W$1),'Benchmark Analysis'!$L79*(1+'Benchmark Analysis'!$C$110)^'Cash Flow'!W$1," ")</f>
        <v xml:space="preserve"> </v>
      </c>
      <c r="X83" s="8" t="str">
        <f>IF(OR('Benchmark Analysis'!$H79=X$1,'Benchmark Analysis'!$H79+'Benchmark Analysis'!$C79=X$1,'Benchmark Analysis'!$C79*2+'Benchmark Analysis'!$H79=X$1,'Benchmark Analysis'!$C79*3+'Benchmark Analysis'!$H79=X$1,'Benchmark Analysis'!$C79*4+'Benchmark Analysis'!$H79=X$1,'Benchmark Analysis'!$C79*5+'Benchmark Analysis'!$H79=X$1),'Benchmark Analysis'!$L79*(1+'Benchmark Analysis'!$C$110)^'Cash Flow'!X$1," ")</f>
        <v xml:space="preserve"> </v>
      </c>
      <c r="Y83" s="8">
        <f>IF(OR('Benchmark Analysis'!$H79=Y$1,'Benchmark Analysis'!$H79+'Benchmark Analysis'!$C79=Y$1,'Benchmark Analysis'!$C79*2+'Benchmark Analysis'!$H79=Y$1,'Benchmark Analysis'!$C79*3+'Benchmark Analysis'!$H79=Y$1,'Benchmark Analysis'!$C79*4+'Benchmark Analysis'!$H79=Y$1,'Benchmark Analysis'!$C79*5+'Benchmark Analysis'!$H79=Y$1),'Benchmark Analysis'!$L79*(1+'Benchmark Analysis'!$C$110)^'Cash Flow'!Y$1," ")</f>
        <v>1545.9796707758796</v>
      </c>
      <c r="Z83" s="8" t="str">
        <f>IF(OR('Benchmark Analysis'!$H79=Z$1,'Benchmark Analysis'!$H79+'Benchmark Analysis'!$C79=Z$1,'Benchmark Analysis'!$C79*2+'Benchmark Analysis'!$H79=Z$1,'Benchmark Analysis'!$C79*3+'Benchmark Analysis'!$H79=Z$1,'Benchmark Analysis'!$C79*4+'Benchmark Analysis'!$H79=Z$1,'Benchmark Analysis'!$C79*5+'Benchmark Analysis'!$H79=Z$1),'Benchmark Analysis'!$L79*(1+'Benchmark Analysis'!$C$110)^'Cash Flow'!Z$1," ")</f>
        <v xml:space="preserve"> </v>
      </c>
      <c r="AA83" s="8" t="str">
        <f>IF(OR('Benchmark Analysis'!$H79=AA$1,'Benchmark Analysis'!$H79+'Benchmark Analysis'!$C79=AA$1,'Benchmark Analysis'!$C79*2+'Benchmark Analysis'!$H79=AA$1,'Benchmark Analysis'!$C79*3+'Benchmark Analysis'!$H79=AA$1,'Benchmark Analysis'!$C79*4+'Benchmark Analysis'!$H79=AA$1,'Benchmark Analysis'!$C79*5+'Benchmark Analysis'!$H79=AA$1),'Benchmark Analysis'!$L79*(1+'Benchmark Analysis'!$C$110)^'Cash Flow'!AA$1," ")</f>
        <v xml:space="preserve"> </v>
      </c>
      <c r="AB83" s="8" t="str">
        <f>IF(OR('Benchmark Analysis'!$H79=AB$1,'Benchmark Analysis'!$H79+'Benchmark Analysis'!$C79=AB$1,'Benchmark Analysis'!$C79*2+'Benchmark Analysis'!$H79=AB$1,'Benchmark Analysis'!$C79*3+'Benchmark Analysis'!$H79=AB$1,'Benchmark Analysis'!$C79*4+'Benchmark Analysis'!$H79=AB$1,'Benchmark Analysis'!$C79*5+'Benchmark Analysis'!$H79=AB$1),'Benchmark Analysis'!$L79*(1+'Benchmark Analysis'!$C$110)^'Cash Flow'!AB$1," ")</f>
        <v xml:space="preserve"> </v>
      </c>
      <c r="AC83" s="8" t="str">
        <f>IF(OR('Benchmark Analysis'!$H79=AC$1,'Benchmark Analysis'!$H79+'Benchmark Analysis'!$C79=AC$1,'Benchmark Analysis'!$C79*2+'Benchmark Analysis'!$H79=AC$1,'Benchmark Analysis'!$C79*3+'Benchmark Analysis'!$H79=AC$1,'Benchmark Analysis'!$C79*4+'Benchmark Analysis'!$H79=AC$1,'Benchmark Analysis'!$C79*5+'Benchmark Analysis'!$H79=AC$1),'Benchmark Analysis'!$L79*(1+'Benchmark Analysis'!$C$110)^'Cash Flow'!AC$1," ")</f>
        <v xml:space="preserve"> </v>
      </c>
      <c r="AD83" s="8">
        <f>IF(OR('Benchmark Analysis'!$H79=AD$1,'Benchmark Analysis'!$H79+'Benchmark Analysis'!$C79=AD$1,'Benchmark Analysis'!$C79*2+'Benchmark Analysis'!$H79=AD$1,'Benchmark Analysis'!$C79*3+'Benchmark Analysis'!$H79=AD$1,'Benchmark Analysis'!$C79*4+'Benchmark Analysis'!$H79=AD$1,'Benchmark Analysis'!$C79*5+'Benchmark Analysis'!$H79=AD$1),'Benchmark Analysis'!$L79*(1+'Benchmark Analysis'!$C$110)^'Cash Flow'!AD$1," ")</f>
        <v>1706.8864766411045</v>
      </c>
      <c r="AE83" s="8" t="str">
        <f>IF(OR('Benchmark Analysis'!$H79=AE$1,'Benchmark Analysis'!$H79+'Benchmark Analysis'!$C79=AE$1,'Benchmark Analysis'!$C79*2+'Benchmark Analysis'!$H79=AE$1,'Benchmark Analysis'!$C79*3+'Benchmark Analysis'!$H79=AE$1,'Benchmark Analysis'!$C79*4+'Benchmark Analysis'!$H79=AE$1,'Benchmark Analysis'!$C79*5+'Benchmark Analysis'!$H79=AE$1),'Benchmark Analysis'!$L79*(1+'Benchmark Analysis'!$C$110)^'Cash Flow'!AE$1," ")</f>
        <v xml:space="preserve"> </v>
      </c>
      <c r="AF83" s="8" t="str">
        <f>IF(OR('Benchmark Analysis'!$H79=AF$1,'Benchmark Analysis'!$H79+'Benchmark Analysis'!$C79=AF$1,'Benchmark Analysis'!$C79*2+'Benchmark Analysis'!$H79=AF$1,'Benchmark Analysis'!$C79*3+'Benchmark Analysis'!$H79=AF$1,'Benchmark Analysis'!$C79*4+'Benchmark Analysis'!$H79=AF$1,'Benchmark Analysis'!$C79*5+'Benchmark Analysis'!$H79=AF$1),'Benchmark Analysis'!$L79*(1+'Benchmark Analysis'!$C$110)^'Cash Flow'!AF$1," ")</f>
        <v xml:space="preserve"> </v>
      </c>
      <c r="AG83" s="8" t="str">
        <f>IF(OR('Benchmark Analysis'!$H79=AG$1,'Benchmark Analysis'!$H79+'Benchmark Analysis'!$C79=AG$1,'Benchmark Analysis'!$C79*2+'Benchmark Analysis'!$H79=AG$1,'Benchmark Analysis'!$C79*3+'Benchmark Analysis'!$H79=AG$1,'Benchmark Analysis'!$C79*4+'Benchmark Analysis'!$H79=AG$1,'Benchmark Analysis'!$C79*5+'Benchmark Analysis'!$H79=AG$1),'Benchmark Analysis'!$L79*(1+'Benchmark Analysis'!$C$110)^'Cash Flow'!AG$1," ")</f>
        <v xml:space="preserve"> </v>
      </c>
    </row>
    <row r="84" spans="1:33" x14ac:dyDescent="0.2">
      <c r="A84" s="80">
        <f>'Benchmark Analysis'!A80</f>
        <v>23</v>
      </c>
      <c r="B84" s="66" t="str">
        <f>'Benchmark Analysis'!B80</f>
        <v>Other HVAC systems and equipment - ASME expansion tank with bladder</v>
      </c>
      <c r="C84" s="7"/>
      <c r="D84" s="8" t="str">
        <f>IF(OR('Benchmark Analysis'!$H80=D$1,'Benchmark Analysis'!$H80+'Benchmark Analysis'!$C80=D$1,'Benchmark Analysis'!$C80*2+'Benchmark Analysis'!$H80=D$1,'Benchmark Analysis'!$C80*3+'Benchmark Analysis'!$H80=D$1,'Benchmark Analysis'!$C80*4+'Benchmark Analysis'!$H80=D$1,'Benchmark Analysis'!$C80*5+'Benchmark Analysis'!$H80=D$1),'Benchmark Analysis'!$L80*(1+'Benchmark Analysis'!$C$110)^'Cash Flow'!D$1," ")</f>
        <v xml:space="preserve"> </v>
      </c>
      <c r="E84" s="8" t="str">
        <f>IF(OR('Benchmark Analysis'!$H80=E$1,'Benchmark Analysis'!$H80+'Benchmark Analysis'!$C80=E$1,'Benchmark Analysis'!$C80*2+'Benchmark Analysis'!$H80=E$1,'Benchmark Analysis'!$C80*3+'Benchmark Analysis'!$H80=E$1,'Benchmark Analysis'!$C80*4+'Benchmark Analysis'!$H80=E$1,'Benchmark Analysis'!$C80*5+'Benchmark Analysis'!$H80=E$1),'Benchmark Analysis'!$L80*(1+'Benchmark Analysis'!$C$110)^'Cash Flow'!E$1," ")</f>
        <v xml:space="preserve"> </v>
      </c>
      <c r="F84" s="8" t="str">
        <f>IF(OR('Benchmark Analysis'!$H80=F$1,'Benchmark Analysis'!$H80+'Benchmark Analysis'!$C80=F$1,'Benchmark Analysis'!$C80*2+'Benchmark Analysis'!$H80=F$1,'Benchmark Analysis'!$C80*3+'Benchmark Analysis'!$H80=F$1,'Benchmark Analysis'!$C80*4+'Benchmark Analysis'!$H80=F$1,'Benchmark Analysis'!$C80*5+'Benchmark Analysis'!$H80=F$1),'Benchmark Analysis'!$L80*(1+'Benchmark Analysis'!$C$110)^'Cash Flow'!F$1," ")</f>
        <v xml:space="preserve"> </v>
      </c>
      <c r="G84" s="8" t="str">
        <f>IF(OR('Benchmark Analysis'!$H80=G$1,'Benchmark Analysis'!$H80+'Benchmark Analysis'!$C80=G$1,'Benchmark Analysis'!$C80*2+'Benchmark Analysis'!$H80=G$1,'Benchmark Analysis'!$C80*3+'Benchmark Analysis'!$H80=G$1,'Benchmark Analysis'!$C80*4+'Benchmark Analysis'!$H80=G$1,'Benchmark Analysis'!$C80*5+'Benchmark Analysis'!$H80=G$1),'Benchmark Analysis'!$L80*(1+'Benchmark Analysis'!$C$110)^'Cash Flow'!G$1," ")</f>
        <v xml:space="preserve"> </v>
      </c>
      <c r="H84" s="8" t="str">
        <f>IF(OR('Benchmark Analysis'!$H80=H$1,'Benchmark Analysis'!$H80+'Benchmark Analysis'!$C80=H$1,'Benchmark Analysis'!$C80*2+'Benchmark Analysis'!$H80=H$1,'Benchmark Analysis'!$C80*3+'Benchmark Analysis'!$H80=H$1,'Benchmark Analysis'!$C80*4+'Benchmark Analysis'!$H80=H$1,'Benchmark Analysis'!$C80*5+'Benchmark Analysis'!$H80=H$1),'Benchmark Analysis'!$L80*(1+'Benchmark Analysis'!$C$110)^'Cash Flow'!H$1," ")</f>
        <v xml:space="preserve"> </v>
      </c>
      <c r="I84" s="8" t="str">
        <f>IF(OR('Benchmark Analysis'!$H80=I$1,'Benchmark Analysis'!$H80+'Benchmark Analysis'!$C80=I$1,'Benchmark Analysis'!$C80*2+'Benchmark Analysis'!$H80=I$1,'Benchmark Analysis'!$C80*3+'Benchmark Analysis'!$H80=I$1,'Benchmark Analysis'!$C80*4+'Benchmark Analysis'!$H80=I$1,'Benchmark Analysis'!$C80*5+'Benchmark Analysis'!$H80=I$1),'Benchmark Analysis'!$L80*(1+'Benchmark Analysis'!$C$110)^'Cash Flow'!I$1," ")</f>
        <v xml:space="preserve"> </v>
      </c>
      <c r="J84" s="8" t="str">
        <f>IF(OR('Benchmark Analysis'!$H80=J$1,'Benchmark Analysis'!$H80+'Benchmark Analysis'!$C80=J$1,'Benchmark Analysis'!$C80*2+'Benchmark Analysis'!$H80=J$1,'Benchmark Analysis'!$C80*3+'Benchmark Analysis'!$H80=J$1,'Benchmark Analysis'!$C80*4+'Benchmark Analysis'!$H80=J$1,'Benchmark Analysis'!$C80*5+'Benchmark Analysis'!$H80=J$1),'Benchmark Analysis'!$L80*(1+'Benchmark Analysis'!$C$110)^'Cash Flow'!J$1," ")</f>
        <v xml:space="preserve"> </v>
      </c>
      <c r="K84" s="8" t="str">
        <f>IF(OR('Benchmark Analysis'!$H80=K$1,'Benchmark Analysis'!$H80+'Benchmark Analysis'!$C80=K$1,'Benchmark Analysis'!$C80*2+'Benchmark Analysis'!$H80=K$1,'Benchmark Analysis'!$C80*3+'Benchmark Analysis'!$H80=K$1,'Benchmark Analysis'!$C80*4+'Benchmark Analysis'!$H80=K$1,'Benchmark Analysis'!$C80*5+'Benchmark Analysis'!$H80=K$1),'Benchmark Analysis'!$L80*(1+'Benchmark Analysis'!$C$110)^'Cash Flow'!K$1," ")</f>
        <v xml:space="preserve"> </v>
      </c>
      <c r="L84" s="8" t="str">
        <f>IF(OR('Benchmark Analysis'!$H80=L$1,'Benchmark Analysis'!$H80+'Benchmark Analysis'!$C80=L$1,'Benchmark Analysis'!$C80*2+'Benchmark Analysis'!$H80=L$1,'Benchmark Analysis'!$C80*3+'Benchmark Analysis'!$H80=L$1,'Benchmark Analysis'!$C80*4+'Benchmark Analysis'!$H80=L$1,'Benchmark Analysis'!$C80*5+'Benchmark Analysis'!$H80=L$1),'Benchmark Analysis'!$L80*(1+'Benchmark Analysis'!$C$110)^'Cash Flow'!L$1," ")</f>
        <v xml:space="preserve"> </v>
      </c>
      <c r="M84" s="8" t="str">
        <f>IF(OR('Benchmark Analysis'!$H80=M$1,'Benchmark Analysis'!$H80+'Benchmark Analysis'!$C80=M$1,'Benchmark Analysis'!$C80*2+'Benchmark Analysis'!$H80=M$1,'Benchmark Analysis'!$C80*3+'Benchmark Analysis'!$H80=M$1,'Benchmark Analysis'!$C80*4+'Benchmark Analysis'!$H80=M$1,'Benchmark Analysis'!$C80*5+'Benchmark Analysis'!$H80=M$1),'Benchmark Analysis'!$L80*(1+'Benchmark Analysis'!$C$110)^'Cash Flow'!M$1," ")</f>
        <v xml:space="preserve"> </v>
      </c>
      <c r="N84" s="8" t="str">
        <f>IF(OR('Benchmark Analysis'!$H80=N$1,'Benchmark Analysis'!$H80+'Benchmark Analysis'!$C80=N$1,'Benchmark Analysis'!$C80*2+'Benchmark Analysis'!$H80=N$1,'Benchmark Analysis'!$C80*3+'Benchmark Analysis'!$H80=N$1,'Benchmark Analysis'!$C80*4+'Benchmark Analysis'!$H80=N$1,'Benchmark Analysis'!$C80*5+'Benchmark Analysis'!$H80=N$1),'Benchmark Analysis'!$L80*(1+'Benchmark Analysis'!$C$110)^'Cash Flow'!N$1," ")</f>
        <v xml:space="preserve"> </v>
      </c>
      <c r="O84" s="8" t="str">
        <f>IF(OR('Benchmark Analysis'!$H80=O$1,'Benchmark Analysis'!$H80+'Benchmark Analysis'!$C80=O$1,'Benchmark Analysis'!$C80*2+'Benchmark Analysis'!$H80=O$1,'Benchmark Analysis'!$C80*3+'Benchmark Analysis'!$H80=O$1,'Benchmark Analysis'!$C80*4+'Benchmark Analysis'!$H80=O$1,'Benchmark Analysis'!$C80*5+'Benchmark Analysis'!$H80=O$1),'Benchmark Analysis'!$L80*(1+'Benchmark Analysis'!$C$110)^'Cash Flow'!O$1," ")</f>
        <v xml:space="preserve"> </v>
      </c>
      <c r="P84" s="8" t="str">
        <f>IF(OR('Benchmark Analysis'!$H80=P$1,'Benchmark Analysis'!$H80+'Benchmark Analysis'!$C80=P$1,'Benchmark Analysis'!$C80*2+'Benchmark Analysis'!$H80=P$1,'Benchmark Analysis'!$C80*3+'Benchmark Analysis'!$H80=P$1,'Benchmark Analysis'!$C80*4+'Benchmark Analysis'!$H80=P$1,'Benchmark Analysis'!$C80*5+'Benchmark Analysis'!$H80=P$1),'Benchmark Analysis'!$L80*(1+'Benchmark Analysis'!$C$110)^'Cash Flow'!P$1," ")</f>
        <v xml:space="preserve"> </v>
      </c>
      <c r="Q84" s="8" t="str">
        <f>IF(OR('Benchmark Analysis'!$H80=Q$1,'Benchmark Analysis'!$H80+'Benchmark Analysis'!$C80=Q$1,'Benchmark Analysis'!$C80*2+'Benchmark Analysis'!$H80=Q$1,'Benchmark Analysis'!$C80*3+'Benchmark Analysis'!$H80=Q$1,'Benchmark Analysis'!$C80*4+'Benchmark Analysis'!$H80=Q$1,'Benchmark Analysis'!$C80*5+'Benchmark Analysis'!$H80=Q$1),'Benchmark Analysis'!$L80*(1+'Benchmark Analysis'!$C$110)^'Cash Flow'!Q$1," ")</f>
        <v xml:space="preserve"> </v>
      </c>
      <c r="R84" s="8" t="str">
        <f>IF(OR('Benchmark Analysis'!$H80=R$1,'Benchmark Analysis'!$H80+'Benchmark Analysis'!$C80=R$1,'Benchmark Analysis'!$C80*2+'Benchmark Analysis'!$H80=R$1,'Benchmark Analysis'!$C80*3+'Benchmark Analysis'!$H80=R$1,'Benchmark Analysis'!$C80*4+'Benchmark Analysis'!$H80=R$1,'Benchmark Analysis'!$C80*5+'Benchmark Analysis'!$H80=R$1),'Benchmark Analysis'!$L80*(1+'Benchmark Analysis'!$C$110)^'Cash Flow'!R$1," ")</f>
        <v xml:space="preserve"> </v>
      </c>
      <c r="S84" s="8" t="str">
        <f>IF(OR('Benchmark Analysis'!$H80=S$1,'Benchmark Analysis'!$H80+'Benchmark Analysis'!$C80=S$1,'Benchmark Analysis'!$C80*2+'Benchmark Analysis'!$H80=S$1,'Benchmark Analysis'!$C80*3+'Benchmark Analysis'!$H80=S$1,'Benchmark Analysis'!$C80*4+'Benchmark Analysis'!$H80=S$1,'Benchmark Analysis'!$C80*5+'Benchmark Analysis'!$H80=S$1),'Benchmark Analysis'!$L80*(1+'Benchmark Analysis'!$C$110)^'Cash Flow'!S$1," ")</f>
        <v xml:space="preserve"> </v>
      </c>
      <c r="T84" s="8" t="str">
        <f>IF(OR('Benchmark Analysis'!$H80=T$1,'Benchmark Analysis'!$H80+'Benchmark Analysis'!$C80=T$1,'Benchmark Analysis'!$C80*2+'Benchmark Analysis'!$H80=T$1,'Benchmark Analysis'!$C80*3+'Benchmark Analysis'!$H80=T$1,'Benchmark Analysis'!$C80*4+'Benchmark Analysis'!$H80=T$1,'Benchmark Analysis'!$C80*5+'Benchmark Analysis'!$H80=T$1),'Benchmark Analysis'!$L80*(1+'Benchmark Analysis'!$C$110)^'Cash Flow'!T$1," ")</f>
        <v xml:space="preserve"> </v>
      </c>
      <c r="U84" s="8" t="str">
        <f>IF(OR('Benchmark Analysis'!$H80=U$1,'Benchmark Analysis'!$H80+'Benchmark Analysis'!$C80=U$1,'Benchmark Analysis'!$C80*2+'Benchmark Analysis'!$H80=U$1,'Benchmark Analysis'!$C80*3+'Benchmark Analysis'!$H80=U$1,'Benchmark Analysis'!$C80*4+'Benchmark Analysis'!$H80=U$1,'Benchmark Analysis'!$C80*5+'Benchmark Analysis'!$H80=U$1),'Benchmark Analysis'!$L80*(1+'Benchmark Analysis'!$C$110)^'Cash Flow'!U$1," ")</f>
        <v xml:space="preserve"> </v>
      </c>
      <c r="V84" s="8" t="str">
        <f>IF(OR('Benchmark Analysis'!$H80=V$1,'Benchmark Analysis'!$H80+'Benchmark Analysis'!$C80=V$1,'Benchmark Analysis'!$C80*2+'Benchmark Analysis'!$H80=V$1,'Benchmark Analysis'!$C80*3+'Benchmark Analysis'!$H80=V$1,'Benchmark Analysis'!$C80*4+'Benchmark Analysis'!$H80=V$1,'Benchmark Analysis'!$C80*5+'Benchmark Analysis'!$H80=V$1),'Benchmark Analysis'!$L80*(1+'Benchmark Analysis'!$C$110)^'Cash Flow'!V$1," ")</f>
        <v xml:space="preserve"> </v>
      </c>
      <c r="W84" s="8" t="str">
        <f>IF(OR('Benchmark Analysis'!$H80=W$1,'Benchmark Analysis'!$H80+'Benchmark Analysis'!$C80=W$1,'Benchmark Analysis'!$C80*2+'Benchmark Analysis'!$H80=W$1,'Benchmark Analysis'!$C80*3+'Benchmark Analysis'!$H80=W$1,'Benchmark Analysis'!$C80*4+'Benchmark Analysis'!$H80=W$1,'Benchmark Analysis'!$C80*5+'Benchmark Analysis'!$H80=W$1),'Benchmark Analysis'!$L80*(1+'Benchmark Analysis'!$C$110)^'Cash Flow'!W$1," ")</f>
        <v xml:space="preserve"> </v>
      </c>
      <c r="X84" s="8" t="str">
        <f>IF(OR('Benchmark Analysis'!$H80=X$1,'Benchmark Analysis'!$H80+'Benchmark Analysis'!$C80=X$1,'Benchmark Analysis'!$C80*2+'Benchmark Analysis'!$H80=X$1,'Benchmark Analysis'!$C80*3+'Benchmark Analysis'!$H80=X$1,'Benchmark Analysis'!$C80*4+'Benchmark Analysis'!$H80=X$1,'Benchmark Analysis'!$C80*5+'Benchmark Analysis'!$H80=X$1),'Benchmark Analysis'!$L80*(1+'Benchmark Analysis'!$C$110)^'Cash Flow'!X$1," ")</f>
        <v xml:space="preserve"> </v>
      </c>
      <c r="Y84" s="8" t="str">
        <f>IF(OR('Benchmark Analysis'!$H80=Y$1,'Benchmark Analysis'!$H80+'Benchmark Analysis'!$C80=Y$1,'Benchmark Analysis'!$C80*2+'Benchmark Analysis'!$H80=Y$1,'Benchmark Analysis'!$C80*3+'Benchmark Analysis'!$H80=Y$1,'Benchmark Analysis'!$C80*4+'Benchmark Analysis'!$H80=Y$1,'Benchmark Analysis'!$C80*5+'Benchmark Analysis'!$H80=Y$1),'Benchmark Analysis'!$L80*(1+'Benchmark Analysis'!$C$110)^'Cash Flow'!Y$1," ")</f>
        <v xml:space="preserve"> </v>
      </c>
      <c r="Z84" s="8" t="str">
        <f>IF(OR('Benchmark Analysis'!$H80=Z$1,'Benchmark Analysis'!$H80+'Benchmark Analysis'!$C80=Z$1,'Benchmark Analysis'!$C80*2+'Benchmark Analysis'!$H80=Z$1,'Benchmark Analysis'!$C80*3+'Benchmark Analysis'!$H80=Z$1,'Benchmark Analysis'!$C80*4+'Benchmark Analysis'!$H80=Z$1,'Benchmark Analysis'!$C80*5+'Benchmark Analysis'!$H80=Z$1),'Benchmark Analysis'!$L80*(1+'Benchmark Analysis'!$C$110)^'Cash Flow'!Z$1," ")</f>
        <v xml:space="preserve"> </v>
      </c>
      <c r="AA84" s="8" t="str">
        <f>IF(OR('Benchmark Analysis'!$H80=AA$1,'Benchmark Analysis'!$H80+'Benchmark Analysis'!$C80=AA$1,'Benchmark Analysis'!$C80*2+'Benchmark Analysis'!$H80=AA$1,'Benchmark Analysis'!$C80*3+'Benchmark Analysis'!$H80=AA$1,'Benchmark Analysis'!$C80*4+'Benchmark Analysis'!$H80=AA$1,'Benchmark Analysis'!$C80*5+'Benchmark Analysis'!$H80=AA$1),'Benchmark Analysis'!$L80*(1+'Benchmark Analysis'!$C$110)^'Cash Flow'!AA$1," ")</f>
        <v xml:space="preserve"> </v>
      </c>
      <c r="AB84" s="8" t="str">
        <f>IF(OR('Benchmark Analysis'!$H80=AB$1,'Benchmark Analysis'!$H80+'Benchmark Analysis'!$C80=AB$1,'Benchmark Analysis'!$C80*2+'Benchmark Analysis'!$H80=AB$1,'Benchmark Analysis'!$C80*3+'Benchmark Analysis'!$H80=AB$1,'Benchmark Analysis'!$C80*4+'Benchmark Analysis'!$H80=AB$1,'Benchmark Analysis'!$C80*5+'Benchmark Analysis'!$H80=AB$1),'Benchmark Analysis'!$L80*(1+'Benchmark Analysis'!$C$110)^'Cash Flow'!AB$1," ")</f>
        <v xml:space="preserve"> </v>
      </c>
      <c r="AC84" s="8" t="str">
        <f>IF(OR('Benchmark Analysis'!$H80=AC$1,'Benchmark Analysis'!$H80+'Benchmark Analysis'!$C80=AC$1,'Benchmark Analysis'!$C80*2+'Benchmark Analysis'!$H80=AC$1,'Benchmark Analysis'!$C80*3+'Benchmark Analysis'!$H80=AC$1,'Benchmark Analysis'!$C80*4+'Benchmark Analysis'!$H80=AC$1,'Benchmark Analysis'!$C80*5+'Benchmark Analysis'!$H80=AC$1),'Benchmark Analysis'!$L80*(1+'Benchmark Analysis'!$C$110)^'Cash Flow'!AC$1," ")</f>
        <v xml:space="preserve"> </v>
      </c>
      <c r="AD84" s="8" t="str">
        <f>IF(OR('Benchmark Analysis'!$H80=AD$1,'Benchmark Analysis'!$H80+'Benchmark Analysis'!$C80=AD$1,'Benchmark Analysis'!$C80*2+'Benchmark Analysis'!$H80=AD$1,'Benchmark Analysis'!$C80*3+'Benchmark Analysis'!$H80=AD$1,'Benchmark Analysis'!$C80*4+'Benchmark Analysis'!$H80=AD$1,'Benchmark Analysis'!$C80*5+'Benchmark Analysis'!$H80=AD$1),'Benchmark Analysis'!$L80*(1+'Benchmark Analysis'!$C$110)^'Cash Flow'!AD$1," ")</f>
        <v xml:space="preserve"> </v>
      </c>
      <c r="AE84" s="8" t="str">
        <f>IF(OR('Benchmark Analysis'!$H80=AE$1,'Benchmark Analysis'!$H80+'Benchmark Analysis'!$C80=AE$1,'Benchmark Analysis'!$C80*2+'Benchmark Analysis'!$H80=AE$1,'Benchmark Analysis'!$C80*3+'Benchmark Analysis'!$H80=AE$1,'Benchmark Analysis'!$C80*4+'Benchmark Analysis'!$H80=AE$1,'Benchmark Analysis'!$C80*5+'Benchmark Analysis'!$H80=AE$1),'Benchmark Analysis'!$L80*(1+'Benchmark Analysis'!$C$110)^'Cash Flow'!AE$1," ")</f>
        <v xml:space="preserve"> </v>
      </c>
      <c r="AF84" s="8" t="str">
        <f>IF(OR('Benchmark Analysis'!$H80=AF$1,'Benchmark Analysis'!$H80+'Benchmark Analysis'!$C80=AF$1,'Benchmark Analysis'!$C80*2+'Benchmark Analysis'!$H80=AF$1,'Benchmark Analysis'!$C80*3+'Benchmark Analysis'!$H80=AF$1,'Benchmark Analysis'!$C80*4+'Benchmark Analysis'!$H80=AF$1,'Benchmark Analysis'!$C80*5+'Benchmark Analysis'!$H80=AF$1),'Benchmark Analysis'!$L80*(1+'Benchmark Analysis'!$C$110)^'Cash Flow'!AF$1," ")</f>
        <v xml:space="preserve"> </v>
      </c>
      <c r="AG84" s="8" t="str">
        <f>IF(OR('Benchmark Analysis'!$H80=AG$1,'Benchmark Analysis'!$H80+'Benchmark Analysis'!$C80=AG$1,'Benchmark Analysis'!$C80*2+'Benchmark Analysis'!$H80=AG$1,'Benchmark Analysis'!$C80*3+'Benchmark Analysis'!$H80=AG$1,'Benchmark Analysis'!$C80*4+'Benchmark Analysis'!$H80=AG$1,'Benchmark Analysis'!$C80*5+'Benchmark Analysis'!$H80=AG$1),'Benchmark Analysis'!$L80*(1+'Benchmark Analysis'!$C$110)^'Cash Flow'!AG$1," ")</f>
        <v xml:space="preserve"> </v>
      </c>
    </row>
    <row r="85" spans="1:33" x14ac:dyDescent="0.2">
      <c r="A85" s="80" t="str">
        <f>'Benchmark Analysis'!A81</f>
        <v>24A</v>
      </c>
      <c r="B85" s="66" t="str">
        <f>'Benchmark Analysis'!B81</f>
        <v>Main electrical service and distribution - old breaker panels</v>
      </c>
      <c r="C85" s="7"/>
      <c r="D85" s="8" t="str">
        <f>IF(OR('Benchmark Analysis'!$H81=D$1,'Benchmark Analysis'!$H81+'Benchmark Analysis'!$C81=D$1,'Benchmark Analysis'!$C81*2+'Benchmark Analysis'!$H81=D$1,'Benchmark Analysis'!$C81*3+'Benchmark Analysis'!$H81=D$1,'Benchmark Analysis'!$C81*4+'Benchmark Analysis'!$H81=D$1,'Benchmark Analysis'!$C81*5+'Benchmark Analysis'!$H81=D$1),'Benchmark Analysis'!$L81*(1+'Benchmark Analysis'!$C$110)^'Cash Flow'!D$1," ")</f>
        <v xml:space="preserve"> </v>
      </c>
      <c r="E85" s="8">
        <f>IF(OR('Benchmark Analysis'!$H81=E$1,'Benchmark Analysis'!$H81+'Benchmark Analysis'!$C81=E$1,'Benchmark Analysis'!$C81*2+'Benchmark Analysis'!$H81=E$1,'Benchmark Analysis'!$C81*3+'Benchmark Analysis'!$H81=E$1,'Benchmark Analysis'!$C81*4+'Benchmark Analysis'!$H81=E$1,'Benchmark Analysis'!$C81*5+'Benchmark Analysis'!$H81=E$1),'Benchmark Analysis'!$L81*(1+'Benchmark Analysis'!$C$110)^'Cash Flow'!E$1," ")</f>
        <v>9831.7800000000007</v>
      </c>
      <c r="F85" s="8" t="str">
        <f>IF(OR('Benchmark Analysis'!$H81=F$1,'Benchmark Analysis'!$H81+'Benchmark Analysis'!$C81=F$1,'Benchmark Analysis'!$C81*2+'Benchmark Analysis'!$H81=F$1,'Benchmark Analysis'!$C81*3+'Benchmark Analysis'!$H81=F$1,'Benchmark Analysis'!$C81*4+'Benchmark Analysis'!$H81=F$1,'Benchmark Analysis'!$C81*5+'Benchmark Analysis'!$H81=F$1),'Benchmark Analysis'!$L81*(1+'Benchmark Analysis'!$C$110)^'Cash Flow'!F$1," ")</f>
        <v xml:space="preserve"> </v>
      </c>
      <c r="G85" s="8" t="str">
        <f>IF(OR('Benchmark Analysis'!$H81=G$1,'Benchmark Analysis'!$H81+'Benchmark Analysis'!$C81=G$1,'Benchmark Analysis'!$C81*2+'Benchmark Analysis'!$H81=G$1,'Benchmark Analysis'!$C81*3+'Benchmark Analysis'!$H81=G$1,'Benchmark Analysis'!$C81*4+'Benchmark Analysis'!$H81=G$1,'Benchmark Analysis'!$C81*5+'Benchmark Analysis'!$H81=G$1),'Benchmark Analysis'!$L81*(1+'Benchmark Analysis'!$C$110)^'Cash Flow'!G$1," ")</f>
        <v xml:space="preserve"> </v>
      </c>
      <c r="H85" s="8" t="str">
        <f>IF(OR('Benchmark Analysis'!$H81=H$1,'Benchmark Analysis'!$H81+'Benchmark Analysis'!$C81=H$1,'Benchmark Analysis'!$C81*2+'Benchmark Analysis'!$H81=H$1,'Benchmark Analysis'!$C81*3+'Benchmark Analysis'!$H81=H$1,'Benchmark Analysis'!$C81*4+'Benchmark Analysis'!$H81=H$1,'Benchmark Analysis'!$C81*5+'Benchmark Analysis'!$H81=H$1),'Benchmark Analysis'!$L81*(1+'Benchmark Analysis'!$C$110)^'Cash Flow'!H$1," ")</f>
        <v xml:space="preserve"> </v>
      </c>
      <c r="I85" s="8" t="str">
        <f>IF(OR('Benchmark Analysis'!$H81=I$1,'Benchmark Analysis'!$H81+'Benchmark Analysis'!$C81=I$1,'Benchmark Analysis'!$C81*2+'Benchmark Analysis'!$H81=I$1,'Benchmark Analysis'!$C81*3+'Benchmark Analysis'!$H81=I$1,'Benchmark Analysis'!$C81*4+'Benchmark Analysis'!$H81=I$1,'Benchmark Analysis'!$C81*5+'Benchmark Analysis'!$H81=I$1),'Benchmark Analysis'!$L81*(1+'Benchmark Analysis'!$C$110)^'Cash Flow'!I$1," ")</f>
        <v xml:space="preserve"> </v>
      </c>
      <c r="J85" s="8" t="str">
        <f>IF(OR('Benchmark Analysis'!$H81=J$1,'Benchmark Analysis'!$H81+'Benchmark Analysis'!$C81=J$1,'Benchmark Analysis'!$C81*2+'Benchmark Analysis'!$H81=J$1,'Benchmark Analysis'!$C81*3+'Benchmark Analysis'!$H81=J$1,'Benchmark Analysis'!$C81*4+'Benchmark Analysis'!$H81=J$1,'Benchmark Analysis'!$C81*5+'Benchmark Analysis'!$H81=J$1),'Benchmark Analysis'!$L81*(1+'Benchmark Analysis'!$C$110)^'Cash Flow'!J$1," ")</f>
        <v xml:space="preserve"> </v>
      </c>
      <c r="K85" s="8" t="str">
        <f>IF(OR('Benchmark Analysis'!$H81=K$1,'Benchmark Analysis'!$H81+'Benchmark Analysis'!$C81=K$1,'Benchmark Analysis'!$C81*2+'Benchmark Analysis'!$H81=K$1,'Benchmark Analysis'!$C81*3+'Benchmark Analysis'!$H81=K$1,'Benchmark Analysis'!$C81*4+'Benchmark Analysis'!$H81=K$1,'Benchmark Analysis'!$C81*5+'Benchmark Analysis'!$H81=K$1),'Benchmark Analysis'!$L81*(1+'Benchmark Analysis'!$C$110)^'Cash Flow'!K$1," ")</f>
        <v xml:space="preserve"> </v>
      </c>
      <c r="L85" s="8" t="str">
        <f>IF(OR('Benchmark Analysis'!$H81=L$1,'Benchmark Analysis'!$H81+'Benchmark Analysis'!$C81=L$1,'Benchmark Analysis'!$C81*2+'Benchmark Analysis'!$H81=L$1,'Benchmark Analysis'!$C81*3+'Benchmark Analysis'!$H81=L$1,'Benchmark Analysis'!$C81*4+'Benchmark Analysis'!$H81=L$1,'Benchmark Analysis'!$C81*5+'Benchmark Analysis'!$H81=L$1),'Benchmark Analysis'!$L81*(1+'Benchmark Analysis'!$C$110)^'Cash Flow'!L$1," ")</f>
        <v xml:space="preserve"> </v>
      </c>
      <c r="M85" s="8" t="str">
        <f>IF(OR('Benchmark Analysis'!$H81=M$1,'Benchmark Analysis'!$H81+'Benchmark Analysis'!$C81=M$1,'Benchmark Analysis'!$C81*2+'Benchmark Analysis'!$H81=M$1,'Benchmark Analysis'!$C81*3+'Benchmark Analysis'!$H81=M$1,'Benchmark Analysis'!$C81*4+'Benchmark Analysis'!$H81=M$1,'Benchmark Analysis'!$C81*5+'Benchmark Analysis'!$H81=M$1),'Benchmark Analysis'!$L81*(1+'Benchmark Analysis'!$C$110)^'Cash Flow'!M$1," ")</f>
        <v xml:space="preserve"> </v>
      </c>
      <c r="N85" s="8" t="str">
        <f>IF(OR('Benchmark Analysis'!$H81=N$1,'Benchmark Analysis'!$H81+'Benchmark Analysis'!$C81=N$1,'Benchmark Analysis'!$C81*2+'Benchmark Analysis'!$H81=N$1,'Benchmark Analysis'!$C81*3+'Benchmark Analysis'!$H81=N$1,'Benchmark Analysis'!$C81*4+'Benchmark Analysis'!$H81=N$1,'Benchmark Analysis'!$C81*5+'Benchmark Analysis'!$H81=N$1),'Benchmark Analysis'!$L81*(1+'Benchmark Analysis'!$C$110)^'Cash Flow'!N$1," ")</f>
        <v xml:space="preserve"> </v>
      </c>
      <c r="O85" s="8" t="str">
        <f>IF(OR('Benchmark Analysis'!$H81=O$1,'Benchmark Analysis'!$H81+'Benchmark Analysis'!$C81=O$1,'Benchmark Analysis'!$C81*2+'Benchmark Analysis'!$H81=O$1,'Benchmark Analysis'!$C81*3+'Benchmark Analysis'!$H81=O$1,'Benchmark Analysis'!$C81*4+'Benchmark Analysis'!$H81=O$1,'Benchmark Analysis'!$C81*5+'Benchmark Analysis'!$H81=O$1),'Benchmark Analysis'!$L81*(1+'Benchmark Analysis'!$C$110)^'Cash Flow'!O$1," ")</f>
        <v xml:space="preserve"> </v>
      </c>
      <c r="P85" s="8" t="str">
        <f>IF(OR('Benchmark Analysis'!$H81=P$1,'Benchmark Analysis'!$H81+'Benchmark Analysis'!$C81=P$1,'Benchmark Analysis'!$C81*2+'Benchmark Analysis'!$H81=P$1,'Benchmark Analysis'!$C81*3+'Benchmark Analysis'!$H81=P$1,'Benchmark Analysis'!$C81*4+'Benchmark Analysis'!$H81=P$1,'Benchmark Analysis'!$C81*5+'Benchmark Analysis'!$H81=P$1),'Benchmark Analysis'!$L81*(1+'Benchmark Analysis'!$C$110)^'Cash Flow'!P$1," ")</f>
        <v xml:space="preserve"> </v>
      </c>
      <c r="Q85" s="8" t="str">
        <f>IF(OR('Benchmark Analysis'!$H81=Q$1,'Benchmark Analysis'!$H81+'Benchmark Analysis'!$C81=Q$1,'Benchmark Analysis'!$C81*2+'Benchmark Analysis'!$H81=Q$1,'Benchmark Analysis'!$C81*3+'Benchmark Analysis'!$H81=Q$1,'Benchmark Analysis'!$C81*4+'Benchmark Analysis'!$H81=Q$1,'Benchmark Analysis'!$C81*5+'Benchmark Analysis'!$H81=Q$1),'Benchmark Analysis'!$L81*(1+'Benchmark Analysis'!$C$110)^'Cash Flow'!Q$1," ")</f>
        <v xml:space="preserve"> </v>
      </c>
      <c r="R85" s="8" t="str">
        <f>IF(OR('Benchmark Analysis'!$H81=R$1,'Benchmark Analysis'!$H81+'Benchmark Analysis'!$C81=R$1,'Benchmark Analysis'!$C81*2+'Benchmark Analysis'!$H81=R$1,'Benchmark Analysis'!$C81*3+'Benchmark Analysis'!$H81=R$1,'Benchmark Analysis'!$C81*4+'Benchmark Analysis'!$H81=R$1,'Benchmark Analysis'!$C81*5+'Benchmark Analysis'!$H81=R$1),'Benchmark Analysis'!$L81*(1+'Benchmark Analysis'!$C$110)^'Cash Flow'!R$1," ")</f>
        <v xml:space="preserve"> </v>
      </c>
      <c r="S85" s="8" t="str">
        <f>IF(OR('Benchmark Analysis'!$H81=S$1,'Benchmark Analysis'!$H81+'Benchmark Analysis'!$C81=S$1,'Benchmark Analysis'!$C81*2+'Benchmark Analysis'!$H81=S$1,'Benchmark Analysis'!$C81*3+'Benchmark Analysis'!$H81=S$1,'Benchmark Analysis'!$C81*4+'Benchmark Analysis'!$H81=S$1,'Benchmark Analysis'!$C81*5+'Benchmark Analysis'!$H81=S$1),'Benchmark Analysis'!$L81*(1+'Benchmark Analysis'!$C$110)^'Cash Flow'!S$1," ")</f>
        <v xml:space="preserve"> </v>
      </c>
      <c r="T85" s="8" t="str">
        <f>IF(OR('Benchmark Analysis'!$H81=T$1,'Benchmark Analysis'!$H81+'Benchmark Analysis'!$C81=T$1,'Benchmark Analysis'!$C81*2+'Benchmark Analysis'!$H81=T$1,'Benchmark Analysis'!$C81*3+'Benchmark Analysis'!$H81=T$1,'Benchmark Analysis'!$C81*4+'Benchmark Analysis'!$H81=T$1,'Benchmark Analysis'!$C81*5+'Benchmark Analysis'!$H81=T$1),'Benchmark Analysis'!$L81*(1+'Benchmark Analysis'!$C$110)^'Cash Flow'!T$1," ")</f>
        <v xml:space="preserve"> </v>
      </c>
      <c r="U85" s="8" t="str">
        <f>IF(OR('Benchmark Analysis'!$H81=U$1,'Benchmark Analysis'!$H81+'Benchmark Analysis'!$C81=U$1,'Benchmark Analysis'!$C81*2+'Benchmark Analysis'!$H81=U$1,'Benchmark Analysis'!$C81*3+'Benchmark Analysis'!$H81=U$1,'Benchmark Analysis'!$C81*4+'Benchmark Analysis'!$H81=U$1,'Benchmark Analysis'!$C81*5+'Benchmark Analysis'!$H81=U$1),'Benchmark Analysis'!$L81*(1+'Benchmark Analysis'!$C$110)^'Cash Flow'!U$1," ")</f>
        <v xml:space="preserve"> </v>
      </c>
      <c r="V85" s="8" t="str">
        <f>IF(OR('Benchmark Analysis'!$H81=V$1,'Benchmark Analysis'!$H81+'Benchmark Analysis'!$C81=V$1,'Benchmark Analysis'!$C81*2+'Benchmark Analysis'!$H81=V$1,'Benchmark Analysis'!$C81*3+'Benchmark Analysis'!$H81=V$1,'Benchmark Analysis'!$C81*4+'Benchmark Analysis'!$H81=V$1,'Benchmark Analysis'!$C81*5+'Benchmark Analysis'!$H81=V$1),'Benchmark Analysis'!$L81*(1+'Benchmark Analysis'!$C$110)^'Cash Flow'!V$1," ")</f>
        <v xml:space="preserve"> </v>
      </c>
      <c r="W85" s="8" t="str">
        <f>IF(OR('Benchmark Analysis'!$H81=W$1,'Benchmark Analysis'!$H81+'Benchmark Analysis'!$C81=W$1,'Benchmark Analysis'!$C81*2+'Benchmark Analysis'!$H81=W$1,'Benchmark Analysis'!$C81*3+'Benchmark Analysis'!$H81=W$1,'Benchmark Analysis'!$C81*4+'Benchmark Analysis'!$H81=W$1,'Benchmark Analysis'!$C81*5+'Benchmark Analysis'!$H81=W$1),'Benchmark Analysis'!$L81*(1+'Benchmark Analysis'!$C$110)^'Cash Flow'!W$1," ")</f>
        <v xml:space="preserve"> </v>
      </c>
      <c r="X85" s="8" t="str">
        <f>IF(OR('Benchmark Analysis'!$H81=X$1,'Benchmark Analysis'!$H81+'Benchmark Analysis'!$C81=X$1,'Benchmark Analysis'!$C81*2+'Benchmark Analysis'!$H81=X$1,'Benchmark Analysis'!$C81*3+'Benchmark Analysis'!$H81=X$1,'Benchmark Analysis'!$C81*4+'Benchmark Analysis'!$H81=X$1,'Benchmark Analysis'!$C81*5+'Benchmark Analysis'!$H81=X$1),'Benchmark Analysis'!$L81*(1+'Benchmark Analysis'!$C$110)^'Cash Flow'!X$1," ")</f>
        <v xml:space="preserve"> </v>
      </c>
      <c r="Y85" s="8" t="str">
        <f>IF(OR('Benchmark Analysis'!$H81=Y$1,'Benchmark Analysis'!$H81+'Benchmark Analysis'!$C81=Y$1,'Benchmark Analysis'!$C81*2+'Benchmark Analysis'!$H81=Y$1,'Benchmark Analysis'!$C81*3+'Benchmark Analysis'!$H81=Y$1,'Benchmark Analysis'!$C81*4+'Benchmark Analysis'!$H81=Y$1,'Benchmark Analysis'!$C81*5+'Benchmark Analysis'!$H81=Y$1),'Benchmark Analysis'!$L81*(1+'Benchmark Analysis'!$C$110)^'Cash Flow'!Y$1," ")</f>
        <v xml:space="preserve"> </v>
      </c>
      <c r="Z85" s="8" t="str">
        <f>IF(OR('Benchmark Analysis'!$H81=Z$1,'Benchmark Analysis'!$H81+'Benchmark Analysis'!$C81=Z$1,'Benchmark Analysis'!$C81*2+'Benchmark Analysis'!$H81=Z$1,'Benchmark Analysis'!$C81*3+'Benchmark Analysis'!$H81=Z$1,'Benchmark Analysis'!$C81*4+'Benchmark Analysis'!$H81=Z$1,'Benchmark Analysis'!$C81*5+'Benchmark Analysis'!$H81=Z$1),'Benchmark Analysis'!$L81*(1+'Benchmark Analysis'!$C$110)^'Cash Flow'!Z$1," ")</f>
        <v xml:space="preserve"> </v>
      </c>
      <c r="AA85" s="8" t="str">
        <f>IF(OR('Benchmark Analysis'!$H81=AA$1,'Benchmark Analysis'!$H81+'Benchmark Analysis'!$C81=AA$1,'Benchmark Analysis'!$C81*2+'Benchmark Analysis'!$H81=AA$1,'Benchmark Analysis'!$C81*3+'Benchmark Analysis'!$H81=AA$1,'Benchmark Analysis'!$C81*4+'Benchmark Analysis'!$H81=AA$1,'Benchmark Analysis'!$C81*5+'Benchmark Analysis'!$H81=AA$1),'Benchmark Analysis'!$L81*(1+'Benchmark Analysis'!$C$110)^'Cash Flow'!AA$1," ")</f>
        <v xml:space="preserve"> </v>
      </c>
      <c r="AB85" s="8" t="str">
        <f>IF(OR('Benchmark Analysis'!$H81=AB$1,'Benchmark Analysis'!$H81+'Benchmark Analysis'!$C81=AB$1,'Benchmark Analysis'!$C81*2+'Benchmark Analysis'!$H81=AB$1,'Benchmark Analysis'!$C81*3+'Benchmark Analysis'!$H81=AB$1,'Benchmark Analysis'!$C81*4+'Benchmark Analysis'!$H81=AB$1,'Benchmark Analysis'!$C81*5+'Benchmark Analysis'!$H81=AB$1),'Benchmark Analysis'!$L81*(1+'Benchmark Analysis'!$C$110)^'Cash Flow'!AB$1," ")</f>
        <v xml:space="preserve"> </v>
      </c>
      <c r="AC85" s="8" t="str">
        <f>IF(OR('Benchmark Analysis'!$H81=AC$1,'Benchmark Analysis'!$H81+'Benchmark Analysis'!$C81=AC$1,'Benchmark Analysis'!$C81*2+'Benchmark Analysis'!$H81=AC$1,'Benchmark Analysis'!$C81*3+'Benchmark Analysis'!$H81=AC$1,'Benchmark Analysis'!$C81*4+'Benchmark Analysis'!$H81=AC$1,'Benchmark Analysis'!$C81*5+'Benchmark Analysis'!$H81=AC$1),'Benchmark Analysis'!$L81*(1+'Benchmark Analysis'!$C$110)^'Cash Flow'!AC$1," ")</f>
        <v xml:space="preserve"> </v>
      </c>
      <c r="AD85" s="8" t="str">
        <f>IF(OR('Benchmark Analysis'!$H81=AD$1,'Benchmark Analysis'!$H81+'Benchmark Analysis'!$C81=AD$1,'Benchmark Analysis'!$C81*2+'Benchmark Analysis'!$H81=AD$1,'Benchmark Analysis'!$C81*3+'Benchmark Analysis'!$H81=AD$1,'Benchmark Analysis'!$C81*4+'Benchmark Analysis'!$H81=AD$1,'Benchmark Analysis'!$C81*5+'Benchmark Analysis'!$H81=AD$1),'Benchmark Analysis'!$L81*(1+'Benchmark Analysis'!$C$110)^'Cash Flow'!AD$1," ")</f>
        <v xml:space="preserve"> </v>
      </c>
      <c r="AE85" s="8" t="str">
        <f>IF(OR('Benchmark Analysis'!$H81=AE$1,'Benchmark Analysis'!$H81+'Benchmark Analysis'!$C81=AE$1,'Benchmark Analysis'!$C81*2+'Benchmark Analysis'!$H81=AE$1,'Benchmark Analysis'!$C81*3+'Benchmark Analysis'!$H81=AE$1,'Benchmark Analysis'!$C81*4+'Benchmark Analysis'!$H81=AE$1,'Benchmark Analysis'!$C81*5+'Benchmark Analysis'!$H81=AE$1),'Benchmark Analysis'!$L81*(1+'Benchmark Analysis'!$C$110)^'Cash Flow'!AE$1," ")</f>
        <v xml:space="preserve"> </v>
      </c>
      <c r="AF85" s="8" t="str">
        <f>IF(OR('Benchmark Analysis'!$H81=AF$1,'Benchmark Analysis'!$H81+'Benchmark Analysis'!$C81=AF$1,'Benchmark Analysis'!$C81*2+'Benchmark Analysis'!$H81=AF$1,'Benchmark Analysis'!$C81*3+'Benchmark Analysis'!$H81=AF$1,'Benchmark Analysis'!$C81*4+'Benchmark Analysis'!$H81=AF$1,'Benchmark Analysis'!$C81*5+'Benchmark Analysis'!$H81=AF$1),'Benchmark Analysis'!$L81*(1+'Benchmark Analysis'!$C$110)^'Cash Flow'!AF$1," ")</f>
        <v xml:space="preserve"> </v>
      </c>
      <c r="AG85" s="8" t="str">
        <f>IF(OR('Benchmark Analysis'!$H81=AG$1,'Benchmark Analysis'!$H81+'Benchmark Analysis'!$C81=AG$1,'Benchmark Analysis'!$C81*2+'Benchmark Analysis'!$H81=AG$1,'Benchmark Analysis'!$C81*3+'Benchmark Analysis'!$H81=AG$1,'Benchmark Analysis'!$C81*4+'Benchmark Analysis'!$H81=AG$1,'Benchmark Analysis'!$C81*5+'Benchmark Analysis'!$H81=AG$1),'Benchmark Analysis'!$L81*(1+'Benchmark Analysis'!$C$110)^'Cash Flow'!AG$1," ")</f>
        <v xml:space="preserve"> </v>
      </c>
    </row>
    <row r="86" spans="1:33" x14ac:dyDescent="0.2">
      <c r="A86" s="80" t="str">
        <f>'Benchmark Analysis'!A82</f>
        <v>24B</v>
      </c>
      <c r="B86" s="66" t="str">
        <f>'Benchmark Analysis'!B82</f>
        <v>Main electrical service and distribution - old breaker panels</v>
      </c>
      <c r="C86" s="7"/>
      <c r="D86" s="8" t="str">
        <f>IF(OR('Benchmark Analysis'!$H82=D$1,'Benchmark Analysis'!$H82+'Benchmark Analysis'!$C82=D$1,'Benchmark Analysis'!$C82*2+'Benchmark Analysis'!$H82=D$1,'Benchmark Analysis'!$C82*3+'Benchmark Analysis'!$H82=D$1,'Benchmark Analysis'!$C82*4+'Benchmark Analysis'!$H82=D$1,'Benchmark Analysis'!$C82*5+'Benchmark Analysis'!$H82=D$1),'Benchmark Analysis'!$L82*(1+'Benchmark Analysis'!$C$110)^'Cash Flow'!D$1," ")</f>
        <v xml:space="preserve"> </v>
      </c>
      <c r="E86" s="8" t="str">
        <f>IF(OR('Benchmark Analysis'!$H82=E$1,'Benchmark Analysis'!$H82+'Benchmark Analysis'!$C82=E$1,'Benchmark Analysis'!$C82*2+'Benchmark Analysis'!$H82=E$1,'Benchmark Analysis'!$C82*3+'Benchmark Analysis'!$H82=E$1,'Benchmark Analysis'!$C82*4+'Benchmark Analysis'!$H82=E$1,'Benchmark Analysis'!$C82*5+'Benchmark Analysis'!$H82=E$1),'Benchmark Analysis'!$L82*(1+'Benchmark Analysis'!$C$110)^'Cash Flow'!E$1," ")</f>
        <v xml:space="preserve"> </v>
      </c>
      <c r="F86" s="8" t="str">
        <f>IF(OR('Benchmark Analysis'!$H82=F$1,'Benchmark Analysis'!$H82+'Benchmark Analysis'!$C82=F$1,'Benchmark Analysis'!$C82*2+'Benchmark Analysis'!$H82=F$1,'Benchmark Analysis'!$C82*3+'Benchmark Analysis'!$H82=F$1,'Benchmark Analysis'!$C82*4+'Benchmark Analysis'!$H82=F$1,'Benchmark Analysis'!$C82*5+'Benchmark Analysis'!$H82=F$1),'Benchmark Analysis'!$L82*(1+'Benchmark Analysis'!$C$110)^'Cash Flow'!F$1," ")</f>
        <v xml:space="preserve"> </v>
      </c>
      <c r="G86" s="8" t="str">
        <f>IF(OR('Benchmark Analysis'!$H82=G$1,'Benchmark Analysis'!$H82+'Benchmark Analysis'!$C82=G$1,'Benchmark Analysis'!$C82*2+'Benchmark Analysis'!$H82=G$1,'Benchmark Analysis'!$C82*3+'Benchmark Analysis'!$H82=G$1,'Benchmark Analysis'!$C82*4+'Benchmark Analysis'!$H82=G$1,'Benchmark Analysis'!$C82*5+'Benchmark Analysis'!$H82=G$1),'Benchmark Analysis'!$L82*(1+'Benchmark Analysis'!$C$110)^'Cash Flow'!G$1," ")</f>
        <v xml:space="preserve"> </v>
      </c>
      <c r="H86" s="8" t="str">
        <f>IF(OR('Benchmark Analysis'!$H82=H$1,'Benchmark Analysis'!$H82+'Benchmark Analysis'!$C82=H$1,'Benchmark Analysis'!$C82*2+'Benchmark Analysis'!$H82=H$1,'Benchmark Analysis'!$C82*3+'Benchmark Analysis'!$H82=H$1,'Benchmark Analysis'!$C82*4+'Benchmark Analysis'!$H82=H$1,'Benchmark Analysis'!$C82*5+'Benchmark Analysis'!$H82=H$1),'Benchmark Analysis'!$L82*(1+'Benchmark Analysis'!$C$110)^'Cash Flow'!H$1," ")</f>
        <v xml:space="preserve"> </v>
      </c>
      <c r="I86" s="8" t="str">
        <f>IF(OR('Benchmark Analysis'!$H82=I$1,'Benchmark Analysis'!$H82+'Benchmark Analysis'!$C82=I$1,'Benchmark Analysis'!$C82*2+'Benchmark Analysis'!$H82=I$1,'Benchmark Analysis'!$C82*3+'Benchmark Analysis'!$H82=I$1,'Benchmark Analysis'!$C82*4+'Benchmark Analysis'!$H82=I$1,'Benchmark Analysis'!$C82*5+'Benchmark Analysis'!$H82=I$1),'Benchmark Analysis'!$L82*(1+'Benchmark Analysis'!$C$110)^'Cash Flow'!I$1," ")</f>
        <v xml:space="preserve"> </v>
      </c>
      <c r="J86" s="8" t="str">
        <f>IF(OR('Benchmark Analysis'!$H82=J$1,'Benchmark Analysis'!$H82+'Benchmark Analysis'!$C82=J$1,'Benchmark Analysis'!$C82*2+'Benchmark Analysis'!$H82=J$1,'Benchmark Analysis'!$C82*3+'Benchmark Analysis'!$H82=J$1,'Benchmark Analysis'!$C82*4+'Benchmark Analysis'!$H82=J$1,'Benchmark Analysis'!$C82*5+'Benchmark Analysis'!$H82=J$1),'Benchmark Analysis'!$L82*(1+'Benchmark Analysis'!$C$110)^'Cash Flow'!J$1," ")</f>
        <v xml:space="preserve"> </v>
      </c>
      <c r="K86" s="8">
        <f>IF(OR('Benchmark Analysis'!$H82=K$1,'Benchmark Analysis'!$H82+'Benchmark Analysis'!$C82=K$1,'Benchmark Analysis'!$C82*2+'Benchmark Analysis'!$H82=K$1,'Benchmark Analysis'!$C82*3+'Benchmark Analysis'!$H82=K$1,'Benchmark Analysis'!$C82*4+'Benchmark Analysis'!$H82=K$1,'Benchmark Analysis'!$C82*5+'Benchmark Analysis'!$H82=K$1),'Benchmark Analysis'!$L82*(1+'Benchmark Analysis'!$C$110)^'Cash Flow'!K$1," ")</f>
        <v>11072.18115047141</v>
      </c>
      <c r="L86" s="8" t="str">
        <f>IF(OR('Benchmark Analysis'!$H82=L$1,'Benchmark Analysis'!$H82+'Benchmark Analysis'!$C82=L$1,'Benchmark Analysis'!$C82*2+'Benchmark Analysis'!$H82=L$1,'Benchmark Analysis'!$C82*3+'Benchmark Analysis'!$H82=L$1,'Benchmark Analysis'!$C82*4+'Benchmark Analysis'!$H82=L$1,'Benchmark Analysis'!$C82*5+'Benchmark Analysis'!$H82=L$1),'Benchmark Analysis'!$L82*(1+'Benchmark Analysis'!$C$110)^'Cash Flow'!L$1," ")</f>
        <v xml:space="preserve"> </v>
      </c>
      <c r="M86" s="8" t="str">
        <f>IF(OR('Benchmark Analysis'!$H82=M$1,'Benchmark Analysis'!$H82+'Benchmark Analysis'!$C82=M$1,'Benchmark Analysis'!$C82*2+'Benchmark Analysis'!$H82=M$1,'Benchmark Analysis'!$C82*3+'Benchmark Analysis'!$H82=M$1,'Benchmark Analysis'!$C82*4+'Benchmark Analysis'!$H82=M$1,'Benchmark Analysis'!$C82*5+'Benchmark Analysis'!$H82=M$1),'Benchmark Analysis'!$L82*(1+'Benchmark Analysis'!$C$110)^'Cash Flow'!M$1," ")</f>
        <v xml:space="preserve"> </v>
      </c>
      <c r="N86" s="8" t="str">
        <f>IF(OR('Benchmark Analysis'!$H82=N$1,'Benchmark Analysis'!$H82+'Benchmark Analysis'!$C82=N$1,'Benchmark Analysis'!$C82*2+'Benchmark Analysis'!$H82=N$1,'Benchmark Analysis'!$C82*3+'Benchmark Analysis'!$H82=N$1,'Benchmark Analysis'!$C82*4+'Benchmark Analysis'!$H82=N$1,'Benchmark Analysis'!$C82*5+'Benchmark Analysis'!$H82=N$1),'Benchmark Analysis'!$L82*(1+'Benchmark Analysis'!$C$110)^'Cash Flow'!N$1," ")</f>
        <v xml:space="preserve"> </v>
      </c>
      <c r="O86" s="8" t="str">
        <f>IF(OR('Benchmark Analysis'!$H82=O$1,'Benchmark Analysis'!$H82+'Benchmark Analysis'!$C82=O$1,'Benchmark Analysis'!$C82*2+'Benchmark Analysis'!$H82=O$1,'Benchmark Analysis'!$C82*3+'Benchmark Analysis'!$H82=O$1,'Benchmark Analysis'!$C82*4+'Benchmark Analysis'!$H82=O$1,'Benchmark Analysis'!$C82*5+'Benchmark Analysis'!$H82=O$1),'Benchmark Analysis'!$L82*(1+'Benchmark Analysis'!$C$110)^'Cash Flow'!O$1," ")</f>
        <v xml:space="preserve"> </v>
      </c>
      <c r="P86" s="8" t="str">
        <f>IF(OR('Benchmark Analysis'!$H82=P$1,'Benchmark Analysis'!$H82+'Benchmark Analysis'!$C82=P$1,'Benchmark Analysis'!$C82*2+'Benchmark Analysis'!$H82=P$1,'Benchmark Analysis'!$C82*3+'Benchmark Analysis'!$H82=P$1,'Benchmark Analysis'!$C82*4+'Benchmark Analysis'!$H82=P$1,'Benchmark Analysis'!$C82*5+'Benchmark Analysis'!$H82=P$1),'Benchmark Analysis'!$L82*(1+'Benchmark Analysis'!$C$110)^'Cash Flow'!P$1," ")</f>
        <v xml:space="preserve"> </v>
      </c>
      <c r="Q86" s="8" t="str">
        <f>IF(OR('Benchmark Analysis'!$H82=Q$1,'Benchmark Analysis'!$H82+'Benchmark Analysis'!$C82=Q$1,'Benchmark Analysis'!$C82*2+'Benchmark Analysis'!$H82=Q$1,'Benchmark Analysis'!$C82*3+'Benchmark Analysis'!$H82=Q$1,'Benchmark Analysis'!$C82*4+'Benchmark Analysis'!$H82=Q$1,'Benchmark Analysis'!$C82*5+'Benchmark Analysis'!$H82=Q$1),'Benchmark Analysis'!$L82*(1+'Benchmark Analysis'!$C$110)^'Cash Flow'!Q$1," ")</f>
        <v xml:space="preserve"> </v>
      </c>
      <c r="R86" s="8" t="str">
        <f>IF(OR('Benchmark Analysis'!$H82=R$1,'Benchmark Analysis'!$H82+'Benchmark Analysis'!$C82=R$1,'Benchmark Analysis'!$C82*2+'Benchmark Analysis'!$H82=R$1,'Benchmark Analysis'!$C82*3+'Benchmark Analysis'!$H82=R$1,'Benchmark Analysis'!$C82*4+'Benchmark Analysis'!$H82=R$1,'Benchmark Analysis'!$C82*5+'Benchmark Analysis'!$H82=R$1),'Benchmark Analysis'!$L82*(1+'Benchmark Analysis'!$C$110)^'Cash Flow'!R$1," ")</f>
        <v xml:space="preserve"> </v>
      </c>
      <c r="S86" s="8" t="str">
        <f>IF(OR('Benchmark Analysis'!$H82=S$1,'Benchmark Analysis'!$H82+'Benchmark Analysis'!$C82=S$1,'Benchmark Analysis'!$C82*2+'Benchmark Analysis'!$H82=S$1,'Benchmark Analysis'!$C82*3+'Benchmark Analysis'!$H82=S$1,'Benchmark Analysis'!$C82*4+'Benchmark Analysis'!$H82=S$1,'Benchmark Analysis'!$C82*5+'Benchmark Analysis'!$H82=S$1),'Benchmark Analysis'!$L82*(1+'Benchmark Analysis'!$C$110)^'Cash Flow'!S$1," ")</f>
        <v xml:space="preserve"> </v>
      </c>
      <c r="T86" s="8" t="str">
        <f>IF(OR('Benchmark Analysis'!$H82=T$1,'Benchmark Analysis'!$H82+'Benchmark Analysis'!$C82=T$1,'Benchmark Analysis'!$C82*2+'Benchmark Analysis'!$H82=T$1,'Benchmark Analysis'!$C82*3+'Benchmark Analysis'!$H82=T$1,'Benchmark Analysis'!$C82*4+'Benchmark Analysis'!$H82=T$1,'Benchmark Analysis'!$C82*5+'Benchmark Analysis'!$H82=T$1),'Benchmark Analysis'!$L82*(1+'Benchmark Analysis'!$C$110)^'Cash Flow'!T$1," ")</f>
        <v xml:space="preserve"> </v>
      </c>
      <c r="U86" s="8" t="str">
        <f>IF(OR('Benchmark Analysis'!$H82=U$1,'Benchmark Analysis'!$H82+'Benchmark Analysis'!$C82=U$1,'Benchmark Analysis'!$C82*2+'Benchmark Analysis'!$H82=U$1,'Benchmark Analysis'!$C82*3+'Benchmark Analysis'!$H82=U$1,'Benchmark Analysis'!$C82*4+'Benchmark Analysis'!$H82=U$1,'Benchmark Analysis'!$C82*5+'Benchmark Analysis'!$H82=U$1),'Benchmark Analysis'!$L82*(1+'Benchmark Analysis'!$C$110)^'Cash Flow'!U$1," ")</f>
        <v xml:space="preserve"> </v>
      </c>
      <c r="V86" s="8" t="str">
        <f>IF(OR('Benchmark Analysis'!$H82=V$1,'Benchmark Analysis'!$H82+'Benchmark Analysis'!$C82=V$1,'Benchmark Analysis'!$C82*2+'Benchmark Analysis'!$H82=V$1,'Benchmark Analysis'!$C82*3+'Benchmark Analysis'!$H82=V$1,'Benchmark Analysis'!$C82*4+'Benchmark Analysis'!$H82=V$1,'Benchmark Analysis'!$C82*5+'Benchmark Analysis'!$H82=V$1),'Benchmark Analysis'!$L82*(1+'Benchmark Analysis'!$C$110)^'Cash Flow'!V$1," ")</f>
        <v xml:space="preserve"> </v>
      </c>
      <c r="W86" s="8" t="str">
        <f>IF(OR('Benchmark Analysis'!$H82=W$1,'Benchmark Analysis'!$H82+'Benchmark Analysis'!$C82=W$1,'Benchmark Analysis'!$C82*2+'Benchmark Analysis'!$H82=W$1,'Benchmark Analysis'!$C82*3+'Benchmark Analysis'!$H82=W$1,'Benchmark Analysis'!$C82*4+'Benchmark Analysis'!$H82=W$1,'Benchmark Analysis'!$C82*5+'Benchmark Analysis'!$H82=W$1),'Benchmark Analysis'!$L82*(1+'Benchmark Analysis'!$C$110)^'Cash Flow'!W$1," ")</f>
        <v xml:space="preserve"> </v>
      </c>
      <c r="X86" s="8" t="str">
        <f>IF(OR('Benchmark Analysis'!$H82=X$1,'Benchmark Analysis'!$H82+'Benchmark Analysis'!$C82=X$1,'Benchmark Analysis'!$C82*2+'Benchmark Analysis'!$H82=X$1,'Benchmark Analysis'!$C82*3+'Benchmark Analysis'!$H82=X$1,'Benchmark Analysis'!$C82*4+'Benchmark Analysis'!$H82=X$1,'Benchmark Analysis'!$C82*5+'Benchmark Analysis'!$H82=X$1),'Benchmark Analysis'!$L82*(1+'Benchmark Analysis'!$C$110)^'Cash Flow'!X$1," ")</f>
        <v xml:space="preserve"> </v>
      </c>
      <c r="Y86" s="8" t="str">
        <f>IF(OR('Benchmark Analysis'!$H82=Y$1,'Benchmark Analysis'!$H82+'Benchmark Analysis'!$C82=Y$1,'Benchmark Analysis'!$C82*2+'Benchmark Analysis'!$H82=Y$1,'Benchmark Analysis'!$C82*3+'Benchmark Analysis'!$H82=Y$1,'Benchmark Analysis'!$C82*4+'Benchmark Analysis'!$H82=Y$1,'Benchmark Analysis'!$C82*5+'Benchmark Analysis'!$H82=Y$1),'Benchmark Analysis'!$L82*(1+'Benchmark Analysis'!$C$110)^'Cash Flow'!Y$1," ")</f>
        <v xml:space="preserve"> </v>
      </c>
      <c r="Z86" s="8" t="str">
        <f>IF(OR('Benchmark Analysis'!$H82=Z$1,'Benchmark Analysis'!$H82+'Benchmark Analysis'!$C82=Z$1,'Benchmark Analysis'!$C82*2+'Benchmark Analysis'!$H82=Z$1,'Benchmark Analysis'!$C82*3+'Benchmark Analysis'!$H82=Z$1,'Benchmark Analysis'!$C82*4+'Benchmark Analysis'!$H82=Z$1,'Benchmark Analysis'!$C82*5+'Benchmark Analysis'!$H82=Z$1),'Benchmark Analysis'!$L82*(1+'Benchmark Analysis'!$C$110)^'Cash Flow'!Z$1," ")</f>
        <v xml:space="preserve"> </v>
      </c>
      <c r="AA86" s="8" t="str">
        <f>IF(OR('Benchmark Analysis'!$H82=AA$1,'Benchmark Analysis'!$H82+'Benchmark Analysis'!$C82=AA$1,'Benchmark Analysis'!$C82*2+'Benchmark Analysis'!$H82=AA$1,'Benchmark Analysis'!$C82*3+'Benchmark Analysis'!$H82=AA$1,'Benchmark Analysis'!$C82*4+'Benchmark Analysis'!$H82=AA$1,'Benchmark Analysis'!$C82*5+'Benchmark Analysis'!$H82=AA$1),'Benchmark Analysis'!$L82*(1+'Benchmark Analysis'!$C$110)^'Cash Flow'!AA$1," ")</f>
        <v xml:space="preserve"> </v>
      </c>
      <c r="AB86" s="8" t="str">
        <f>IF(OR('Benchmark Analysis'!$H82=AB$1,'Benchmark Analysis'!$H82+'Benchmark Analysis'!$C82=AB$1,'Benchmark Analysis'!$C82*2+'Benchmark Analysis'!$H82=AB$1,'Benchmark Analysis'!$C82*3+'Benchmark Analysis'!$H82=AB$1,'Benchmark Analysis'!$C82*4+'Benchmark Analysis'!$H82=AB$1,'Benchmark Analysis'!$C82*5+'Benchmark Analysis'!$H82=AB$1),'Benchmark Analysis'!$L82*(1+'Benchmark Analysis'!$C$110)^'Cash Flow'!AB$1," ")</f>
        <v xml:space="preserve"> </v>
      </c>
      <c r="AC86" s="8" t="str">
        <f>IF(OR('Benchmark Analysis'!$H82=AC$1,'Benchmark Analysis'!$H82+'Benchmark Analysis'!$C82=AC$1,'Benchmark Analysis'!$C82*2+'Benchmark Analysis'!$H82=AC$1,'Benchmark Analysis'!$C82*3+'Benchmark Analysis'!$H82=AC$1,'Benchmark Analysis'!$C82*4+'Benchmark Analysis'!$H82=AC$1,'Benchmark Analysis'!$C82*5+'Benchmark Analysis'!$H82=AC$1),'Benchmark Analysis'!$L82*(1+'Benchmark Analysis'!$C$110)^'Cash Flow'!AC$1," ")</f>
        <v xml:space="preserve"> </v>
      </c>
      <c r="AD86" s="8" t="str">
        <f>IF(OR('Benchmark Analysis'!$H82=AD$1,'Benchmark Analysis'!$H82+'Benchmark Analysis'!$C82=AD$1,'Benchmark Analysis'!$C82*2+'Benchmark Analysis'!$H82=AD$1,'Benchmark Analysis'!$C82*3+'Benchmark Analysis'!$H82=AD$1,'Benchmark Analysis'!$C82*4+'Benchmark Analysis'!$H82=AD$1,'Benchmark Analysis'!$C82*5+'Benchmark Analysis'!$H82=AD$1),'Benchmark Analysis'!$L82*(1+'Benchmark Analysis'!$C$110)^'Cash Flow'!AD$1," ")</f>
        <v xml:space="preserve"> </v>
      </c>
      <c r="AE86" s="8" t="str">
        <f>IF(OR('Benchmark Analysis'!$H82=AE$1,'Benchmark Analysis'!$H82+'Benchmark Analysis'!$C82=AE$1,'Benchmark Analysis'!$C82*2+'Benchmark Analysis'!$H82=AE$1,'Benchmark Analysis'!$C82*3+'Benchmark Analysis'!$H82=AE$1,'Benchmark Analysis'!$C82*4+'Benchmark Analysis'!$H82=AE$1,'Benchmark Analysis'!$C82*5+'Benchmark Analysis'!$H82=AE$1),'Benchmark Analysis'!$L82*(1+'Benchmark Analysis'!$C$110)^'Cash Flow'!AE$1," ")</f>
        <v xml:space="preserve"> </v>
      </c>
      <c r="AF86" s="8" t="str">
        <f>IF(OR('Benchmark Analysis'!$H82=AF$1,'Benchmark Analysis'!$H82+'Benchmark Analysis'!$C82=AF$1,'Benchmark Analysis'!$C82*2+'Benchmark Analysis'!$H82=AF$1,'Benchmark Analysis'!$C82*3+'Benchmark Analysis'!$H82=AF$1,'Benchmark Analysis'!$C82*4+'Benchmark Analysis'!$H82=AF$1,'Benchmark Analysis'!$C82*5+'Benchmark Analysis'!$H82=AF$1),'Benchmark Analysis'!$L82*(1+'Benchmark Analysis'!$C$110)^'Cash Flow'!AF$1," ")</f>
        <v xml:space="preserve"> </v>
      </c>
      <c r="AG86" s="8" t="str">
        <f>IF(OR('Benchmark Analysis'!$H82=AG$1,'Benchmark Analysis'!$H82+'Benchmark Analysis'!$C82=AG$1,'Benchmark Analysis'!$C82*2+'Benchmark Analysis'!$H82=AG$1,'Benchmark Analysis'!$C82*3+'Benchmark Analysis'!$H82=AG$1,'Benchmark Analysis'!$C82*4+'Benchmark Analysis'!$H82=AG$1,'Benchmark Analysis'!$C82*5+'Benchmark Analysis'!$H82=AG$1),'Benchmark Analysis'!$L82*(1+'Benchmark Analysis'!$C$110)^'Cash Flow'!AG$1," ")</f>
        <v xml:space="preserve"> </v>
      </c>
    </row>
    <row r="87" spans="1:33" x14ac:dyDescent="0.2">
      <c r="A87" s="80" t="str">
        <f>'Benchmark Analysis'!A83</f>
        <v>24C</v>
      </c>
      <c r="B87" s="66" t="str">
        <f>'Benchmark Analysis'!B83</f>
        <v>Main electrical service and distribution - new breaker panels</v>
      </c>
      <c r="C87" s="7"/>
      <c r="D87" s="8" t="str">
        <f>IF(OR('Benchmark Analysis'!$H83=D$1,'Benchmark Analysis'!$H83+'Benchmark Analysis'!$C83=D$1,'Benchmark Analysis'!$C83*2+'Benchmark Analysis'!$H83=D$1,'Benchmark Analysis'!$C83*3+'Benchmark Analysis'!$H83=D$1,'Benchmark Analysis'!$C83*4+'Benchmark Analysis'!$H83=D$1,'Benchmark Analysis'!$C83*5+'Benchmark Analysis'!$H83=D$1),'Benchmark Analysis'!$L83*(1+'Benchmark Analysis'!$C$110)^'Cash Flow'!D$1," ")</f>
        <v xml:space="preserve"> </v>
      </c>
      <c r="E87" s="8" t="str">
        <f>IF(OR('Benchmark Analysis'!$H83=E$1,'Benchmark Analysis'!$H83+'Benchmark Analysis'!$C83=E$1,'Benchmark Analysis'!$C83*2+'Benchmark Analysis'!$H83=E$1,'Benchmark Analysis'!$C83*3+'Benchmark Analysis'!$H83=E$1,'Benchmark Analysis'!$C83*4+'Benchmark Analysis'!$H83=E$1,'Benchmark Analysis'!$C83*5+'Benchmark Analysis'!$H83=E$1),'Benchmark Analysis'!$L83*(1+'Benchmark Analysis'!$C$110)^'Cash Flow'!E$1," ")</f>
        <v xml:space="preserve"> </v>
      </c>
      <c r="F87" s="8" t="str">
        <f>IF(OR('Benchmark Analysis'!$H83=F$1,'Benchmark Analysis'!$H83+'Benchmark Analysis'!$C83=F$1,'Benchmark Analysis'!$C83*2+'Benchmark Analysis'!$H83=F$1,'Benchmark Analysis'!$C83*3+'Benchmark Analysis'!$H83=F$1,'Benchmark Analysis'!$C83*4+'Benchmark Analysis'!$H83=F$1,'Benchmark Analysis'!$C83*5+'Benchmark Analysis'!$H83=F$1),'Benchmark Analysis'!$L83*(1+'Benchmark Analysis'!$C$110)^'Cash Flow'!F$1," ")</f>
        <v xml:space="preserve"> </v>
      </c>
      <c r="G87" s="8" t="str">
        <f>IF(OR('Benchmark Analysis'!$H83=G$1,'Benchmark Analysis'!$H83+'Benchmark Analysis'!$C83=G$1,'Benchmark Analysis'!$C83*2+'Benchmark Analysis'!$H83=G$1,'Benchmark Analysis'!$C83*3+'Benchmark Analysis'!$H83=G$1,'Benchmark Analysis'!$C83*4+'Benchmark Analysis'!$H83=G$1,'Benchmark Analysis'!$C83*5+'Benchmark Analysis'!$H83=G$1),'Benchmark Analysis'!$L83*(1+'Benchmark Analysis'!$C$110)^'Cash Flow'!G$1," ")</f>
        <v xml:space="preserve"> </v>
      </c>
      <c r="H87" s="8" t="str">
        <f>IF(OR('Benchmark Analysis'!$H83=H$1,'Benchmark Analysis'!$H83+'Benchmark Analysis'!$C83=H$1,'Benchmark Analysis'!$C83*2+'Benchmark Analysis'!$H83=H$1,'Benchmark Analysis'!$C83*3+'Benchmark Analysis'!$H83=H$1,'Benchmark Analysis'!$C83*4+'Benchmark Analysis'!$H83=H$1,'Benchmark Analysis'!$C83*5+'Benchmark Analysis'!$H83=H$1),'Benchmark Analysis'!$L83*(1+'Benchmark Analysis'!$C$110)^'Cash Flow'!H$1," ")</f>
        <v xml:space="preserve"> </v>
      </c>
      <c r="I87" s="8" t="str">
        <f>IF(OR('Benchmark Analysis'!$H83=I$1,'Benchmark Analysis'!$H83+'Benchmark Analysis'!$C83=I$1,'Benchmark Analysis'!$C83*2+'Benchmark Analysis'!$H83=I$1,'Benchmark Analysis'!$C83*3+'Benchmark Analysis'!$H83=I$1,'Benchmark Analysis'!$C83*4+'Benchmark Analysis'!$H83=I$1,'Benchmark Analysis'!$C83*5+'Benchmark Analysis'!$H83=I$1),'Benchmark Analysis'!$L83*(1+'Benchmark Analysis'!$C$110)^'Cash Flow'!I$1," ")</f>
        <v xml:space="preserve"> </v>
      </c>
      <c r="J87" s="8" t="str">
        <f>IF(OR('Benchmark Analysis'!$H83=J$1,'Benchmark Analysis'!$H83+'Benchmark Analysis'!$C83=J$1,'Benchmark Analysis'!$C83*2+'Benchmark Analysis'!$H83=J$1,'Benchmark Analysis'!$C83*3+'Benchmark Analysis'!$H83=J$1,'Benchmark Analysis'!$C83*4+'Benchmark Analysis'!$H83=J$1,'Benchmark Analysis'!$C83*5+'Benchmark Analysis'!$H83=J$1),'Benchmark Analysis'!$L83*(1+'Benchmark Analysis'!$C$110)^'Cash Flow'!J$1," ")</f>
        <v xml:space="preserve"> </v>
      </c>
      <c r="K87" s="8" t="str">
        <f>IF(OR('Benchmark Analysis'!$H83=K$1,'Benchmark Analysis'!$H83+'Benchmark Analysis'!$C83=K$1,'Benchmark Analysis'!$C83*2+'Benchmark Analysis'!$H83=K$1,'Benchmark Analysis'!$C83*3+'Benchmark Analysis'!$H83=K$1,'Benchmark Analysis'!$C83*4+'Benchmark Analysis'!$H83=K$1,'Benchmark Analysis'!$C83*5+'Benchmark Analysis'!$H83=K$1),'Benchmark Analysis'!$L83*(1+'Benchmark Analysis'!$C$110)^'Cash Flow'!K$1," ")</f>
        <v xml:space="preserve"> </v>
      </c>
      <c r="L87" s="8" t="str">
        <f>IF(OR('Benchmark Analysis'!$H83=L$1,'Benchmark Analysis'!$H83+'Benchmark Analysis'!$C83=L$1,'Benchmark Analysis'!$C83*2+'Benchmark Analysis'!$H83=L$1,'Benchmark Analysis'!$C83*3+'Benchmark Analysis'!$H83=L$1,'Benchmark Analysis'!$C83*4+'Benchmark Analysis'!$H83=L$1,'Benchmark Analysis'!$C83*5+'Benchmark Analysis'!$H83=L$1),'Benchmark Analysis'!$L83*(1+'Benchmark Analysis'!$C$110)^'Cash Flow'!L$1," ")</f>
        <v xml:space="preserve"> </v>
      </c>
      <c r="M87" s="8" t="str">
        <f>IF(OR('Benchmark Analysis'!$H83=M$1,'Benchmark Analysis'!$H83+'Benchmark Analysis'!$C83=M$1,'Benchmark Analysis'!$C83*2+'Benchmark Analysis'!$H83=M$1,'Benchmark Analysis'!$C83*3+'Benchmark Analysis'!$H83=M$1,'Benchmark Analysis'!$C83*4+'Benchmark Analysis'!$H83=M$1,'Benchmark Analysis'!$C83*5+'Benchmark Analysis'!$H83=M$1),'Benchmark Analysis'!$L83*(1+'Benchmark Analysis'!$C$110)^'Cash Flow'!M$1," ")</f>
        <v xml:space="preserve"> </v>
      </c>
      <c r="N87" s="8" t="str">
        <f>IF(OR('Benchmark Analysis'!$H83=N$1,'Benchmark Analysis'!$H83+'Benchmark Analysis'!$C83=N$1,'Benchmark Analysis'!$C83*2+'Benchmark Analysis'!$H83=N$1,'Benchmark Analysis'!$C83*3+'Benchmark Analysis'!$H83=N$1,'Benchmark Analysis'!$C83*4+'Benchmark Analysis'!$H83=N$1,'Benchmark Analysis'!$C83*5+'Benchmark Analysis'!$H83=N$1),'Benchmark Analysis'!$L83*(1+'Benchmark Analysis'!$C$110)^'Cash Flow'!N$1," ")</f>
        <v xml:space="preserve"> </v>
      </c>
      <c r="O87" s="8" t="str">
        <f>IF(OR('Benchmark Analysis'!$H83=O$1,'Benchmark Analysis'!$H83+'Benchmark Analysis'!$C83=O$1,'Benchmark Analysis'!$C83*2+'Benchmark Analysis'!$H83=O$1,'Benchmark Analysis'!$C83*3+'Benchmark Analysis'!$H83=O$1,'Benchmark Analysis'!$C83*4+'Benchmark Analysis'!$H83=O$1,'Benchmark Analysis'!$C83*5+'Benchmark Analysis'!$H83=O$1),'Benchmark Analysis'!$L83*(1+'Benchmark Analysis'!$C$110)^'Cash Flow'!O$1," ")</f>
        <v xml:space="preserve"> </v>
      </c>
      <c r="P87" s="8" t="str">
        <f>IF(OR('Benchmark Analysis'!$H83=P$1,'Benchmark Analysis'!$H83+'Benchmark Analysis'!$C83=P$1,'Benchmark Analysis'!$C83*2+'Benchmark Analysis'!$H83=P$1,'Benchmark Analysis'!$C83*3+'Benchmark Analysis'!$H83=P$1,'Benchmark Analysis'!$C83*4+'Benchmark Analysis'!$H83=P$1,'Benchmark Analysis'!$C83*5+'Benchmark Analysis'!$H83=P$1),'Benchmark Analysis'!$L83*(1+'Benchmark Analysis'!$C$110)^'Cash Flow'!P$1," ")</f>
        <v xml:space="preserve"> </v>
      </c>
      <c r="Q87" s="8" t="str">
        <f>IF(OR('Benchmark Analysis'!$H83=Q$1,'Benchmark Analysis'!$H83+'Benchmark Analysis'!$C83=Q$1,'Benchmark Analysis'!$C83*2+'Benchmark Analysis'!$H83=Q$1,'Benchmark Analysis'!$C83*3+'Benchmark Analysis'!$H83=Q$1,'Benchmark Analysis'!$C83*4+'Benchmark Analysis'!$H83=Q$1,'Benchmark Analysis'!$C83*5+'Benchmark Analysis'!$H83=Q$1),'Benchmark Analysis'!$L83*(1+'Benchmark Analysis'!$C$110)^'Cash Flow'!Q$1," ")</f>
        <v xml:space="preserve"> </v>
      </c>
      <c r="R87" s="8" t="str">
        <f>IF(OR('Benchmark Analysis'!$H83=R$1,'Benchmark Analysis'!$H83+'Benchmark Analysis'!$C83=R$1,'Benchmark Analysis'!$C83*2+'Benchmark Analysis'!$H83=R$1,'Benchmark Analysis'!$C83*3+'Benchmark Analysis'!$H83=R$1,'Benchmark Analysis'!$C83*4+'Benchmark Analysis'!$H83=R$1,'Benchmark Analysis'!$C83*5+'Benchmark Analysis'!$H83=R$1),'Benchmark Analysis'!$L83*(1+'Benchmark Analysis'!$C$110)^'Cash Flow'!R$1," ")</f>
        <v xml:space="preserve"> </v>
      </c>
      <c r="S87" s="8" t="str">
        <f>IF(OR('Benchmark Analysis'!$H83=S$1,'Benchmark Analysis'!$H83+'Benchmark Analysis'!$C83=S$1,'Benchmark Analysis'!$C83*2+'Benchmark Analysis'!$H83=S$1,'Benchmark Analysis'!$C83*3+'Benchmark Analysis'!$H83=S$1,'Benchmark Analysis'!$C83*4+'Benchmark Analysis'!$H83=S$1,'Benchmark Analysis'!$C83*5+'Benchmark Analysis'!$H83=S$1),'Benchmark Analysis'!$L83*(1+'Benchmark Analysis'!$C$110)^'Cash Flow'!S$1," ")</f>
        <v xml:space="preserve"> </v>
      </c>
      <c r="T87" s="8" t="str">
        <f>IF(OR('Benchmark Analysis'!$H83=T$1,'Benchmark Analysis'!$H83+'Benchmark Analysis'!$C83=T$1,'Benchmark Analysis'!$C83*2+'Benchmark Analysis'!$H83=T$1,'Benchmark Analysis'!$C83*3+'Benchmark Analysis'!$H83=T$1,'Benchmark Analysis'!$C83*4+'Benchmark Analysis'!$H83=T$1,'Benchmark Analysis'!$C83*5+'Benchmark Analysis'!$H83=T$1),'Benchmark Analysis'!$L83*(1+'Benchmark Analysis'!$C$110)^'Cash Flow'!T$1," ")</f>
        <v xml:space="preserve"> </v>
      </c>
      <c r="U87" s="8" t="str">
        <f>IF(OR('Benchmark Analysis'!$H83=U$1,'Benchmark Analysis'!$H83+'Benchmark Analysis'!$C83=U$1,'Benchmark Analysis'!$C83*2+'Benchmark Analysis'!$H83=U$1,'Benchmark Analysis'!$C83*3+'Benchmark Analysis'!$H83=U$1,'Benchmark Analysis'!$C83*4+'Benchmark Analysis'!$H83=U$1,'Benchmark Analysis'!$C83*5+'Benchmark Analysis'!$H83=U$1),'Benchmark Analysis'!$L83*(1+'Benchmark Analysis'!$C$110)^'Cash Flow'!U$1," ")</f>
        <v xml:space="preserve"> </v>
      </c>
      <c r="V87" s="8" t="str">
        <f>IF(OR('Benchmark Analysis'!$H83=V$1,'Benchmark Analysis'!$H83+'Benchmark Analysis'!$C83=V$1,'Benchmark Analysis'!$C83*2+'Benchmark Analysis'!$H83=V$1,'Benchmark Analysis'!$C83*3+'Benchmark Analysis'!$H83=V$1,'Benchmark Analysis'!$C83*4+'Benchmark Analysis'!$H83=V$1,'Benchmark Analysis'!$C83*5+'Benchmark Analysis'!$H83=V$1),'Benchmark Analysis'!$L83*(1+'Benchmark Analysis'!$C$110)^'Cash Flow'!V$1," ")</f>
        <v xml:space="preserve"> </v>
      </c>
      <c r="W87" s="8" t="str">
        <f>IF(OR('Benchmark Analysis'!$H83=W$1,'Benchmark Analysis'!$H83+'Benchmark Analysis'!$C83=W$1,'Benchmark Analysis'!$C83*2+'Benchmark Analysis'!$H83=W$1,'Benchmark Analysis'!$C83*3+'Benchmark Analysis'!$H83=W$1,'Benchmark Analysis'!$C83*4+'Benchmark Analysis'!$H83=W$1,'Benchmark Analysis'!$C83*5+'Benchmark Analysis'!$H83=W$1),'Benchmark Analysis'!$L83*(1+'Benchmark Analysis'!$C$110)^'Cash Flow'!W$1," ")</f>
        <v xml:space="preserve"> </v>
      </c>
      <c r="X87" s="8" t="str">
        <f>IF(OR('Benchmark Analysis'!$H83=X$1,'Benchmark Analysis'!$H83+'Benchmark Analysis'!$C83=X$1,'Benchmark Analysis'!$C83*2+'Benchmark Analysis'!$H83=X$1,'Benchmark Analysis'!$C83*3+'Benchmark Analysis'!$H83=X$1,'Benchmark Analysis'!$C83*4+'Benchmark Analysis'!$H83=X$1,'Benchmark Analysis'!$C83*5+'Benchmark Analysis'!$H83=X$1),'Benchmark Analysis'!$L83*(1+'Benchmark Analysis'!$C$110)^'Cash Flow'!X$1," ")</f>
        <v xml:space="preserve"> </v>
      </c>
      <c r="Y87" s="8" t="str">
        <f>IF(OR('Benchmark Analysis'!$H83=Y$1,'Benchmark Analysis'!$H83+'Benchmark Analysis'!$C83=Y$1,'Benchmark Analysis'!$C83*2+'Benchmark Analysis'!$H83=Y$1,'Benchmark Analysis'!$C83*3+'Benchmark Analysis'!$H83=Y$1,'Benchmark Analysis'!$C83*4+'Benchmark Analysis'!$H83=Y$1,'Benchmark Analysis'!$C83*5+'Benchmark Analysis'!$H83=Y$1),'Benchmark Analysis'!$L83*(1+'Benchmark Analysis'!$C$110)^'Cash Flow'!Y$1," ")</f>
        <v xml:space="preserve"> </v>
      </c>
      <c r="Z87" s="8" t="str">
        <f>IF(OR('Benchmark Analysis'!$H83=Z$1,'Benchmark Analysis'!$H83+'Benchmark Analysis'!$C83=Z$1,'Benchmark Analysis'!$C83*2+'Benchmark Analysis'!$H83=Z$1,'Benchmark Analysis'!$C83*3+'Benchmark Analysis'!$H83=Z$1,'Benchmark Analysis'!$C83*4+'Benchmark Analysis'!$H83=Z$1,'Benchmark Analysis'!$C83*5+'Benchmark Analysis'!$H83=Z$1),'Benchmark Analysis'!$L83*(1+'Benchmark Analysis'!$C$110)^'Cash Flow'!Z$1," ")</f>
        <v xml:space="preserve"> </v>
      </c>
      <c r="AA87" s="8" t="str">
        <f>IF(OR('Benchmark Analysis'!$H83=AA$1,'Benchmark Analysis'!$H83+'Benchmark Analysis'!$C83=AA$1,'Benchmark Analysis'!$C83*2+'Benchmark Analysis'!$H83=AA$1,'Benchmark Analysis'!$C83*3+'Benchmark Analysis'!$H83=AA$1,'Benchmark Analysis'!$C83*4+'Benchmark Analysis'!$H83=AA$1,'Benchmark Analysis'!$C83*5+'Benchmark Analysis'!$H83=AA$1),'Benchmark Analysis'!$L83*(1+'Benchmark Analysis'!$C$110)^'Cash Flow'!AA$1," ")</f>
        <v xml:space="preserve"> </v>
      </c>
      <c r="AB87" s="8" t="str">
        <f>IF(OR('Benchmark Analysis'!$H83=AB$1,'Benchmark Analysis'!$H83+'Benchmark Analysis'!$C83=AB$1,'Benchmark Analysis'!$C83*2+'Benchmark Analysis'!$H83=AB$1,'Benchmark Analysis'!$C83*3+'Benchmark Analysis'!$H83=AB$1,'Benchmark Analysis'!$C83*4+'Benchmark Analysis'!$H83=AB$1,'Benchmark Analysis'!$C83*5+'Benchmark Analysis'!$H83=AB$1),'Benchmark Analysis'!$L83*(1+'Benchmark Analysis'!$C$110)^'Cash Flow'!AB$1," ")</f>
        <v xml:space="preserve"> </v>
      </c>
      <c r="AC87" s="8" t="str">
        <f>IF(OR('Benchmark Analysis'!$H83=AC$1,'Benchmark Analysis'!$H83+'Benchmark Analysis'!$C83=AC$1,'Benchmark Analysis'!$C83*2+'Benchmark Analysis'!$H83=AC$1,'Benchmark Analysis'!$C83*3+'Benchmark Analysis'!$H83=AC$1,'Benchmark Analysis'!$C83*4+'Benchmark Analysis'!$H83=AC$1,'Benchmark Analysis'!$C83*5+'Benchmark Analysis'!$H83=AC$1),'Benchmark Analysis'!$L83*(1+'Benchmark Analysis'!$C$110)^'Cash Flow'!AC$1," ")</f>
        <v xml:space="preserve"> </v>
      </c>
      <c r="AD87" s="8" t="str">
        <f>IF(OR('Benchmark Analysis'!$H83=AD$1,'Benchmark Analysis'!$H83+'Benchmark Analysis'!$C83=AD$1,'Benchmark Analysis'!$C83*2+'Benchmark Analysis'!$H83=AD$1,'Benchmark Analysis'!$C83*3+'Benchmark Analysis'!$H83=AD$1,'Benchmark Analysis'!$C83*4+'Benchmark Analysis'!$H83=AD$1,'Benchmark Analysis'!$C83*5+'Benchmark Analysis'!$H83=AD$1),'Benchmark Analysis'!$L83*(1+'Benchmark Analysis'!$C$110)^'Cash Flow'!AD$1," ")</f>
        <v xml:space="preserve"> </v>
      </c>
      <c r="AE87" s="8" t="str">
        <f>IF(OR('Benchmark Analysis'!$H83=AE$1,'Benchmark Analysis'!$H83+'Benchmark Analysis'!$C83=AE$1,'Benchmark Analysis'!$C83*2+'Benchmark Analysis'!$H83=AE$1,'Benchmark Analysis'!$C83*3+'Benchmark Analysis'!$H83=AE$1,'Benchmark Analysis'!$C83*4+'Benchmark Analysis'!$H83=AE$1,'Benchmark Analysis'!$C83*5+'Benchmark Analysis'!$H83=AE$1),'Benchmark Analysis'!$L83*(1+'Benchmark Analysis'!$C$110)^'Cash Flow'!AE$1," ")</f>
        <v xml:space="preserve"> </v>
      </c>
      <c r="AF87" s="8" t="str">
        <f>IF(OR('Benchmark Analysis'!$H83=AF$1,'Benchmark Analysis'!$H83+'Benchmark Analysis'!$C83=AF$1,'Benchmark Analysis'!$C83*2+'Benchmark Analysis'!$H83=AF$1,'Benchmark Analysis'!$C83*3+'Benchmark Analysis'!$H83=AF$1,'Benchmark Analysis'!$C83*4+'Benchmark Analysis'!$H83=AF$1,'Benchmark Analysis'!$C83*5+'Benchmark Analysis'!$H83=AF$1),'Benchmark Analysis'!$L83*(1+'Benchmark Analysis'!$C$110)^'Cash Flow'!AF$1," ")</f>
        <v xml:space="preserve"> </v>
      </c>
      <c r="AG87" s="8" t="str">
        <f>IF(OR('Benchmark Analysis'!$H83=AG$1,'Benchmark Analysis'!$H83+'Benchmark Analysis'!$C83=AG$1,'Benchmark Analysis'!$C83*2+'Benchmark Analysis'!$H83=AG$1,'Benchmark Analysis'!$C83*3+'Benchmark Analysis'!$H83=AG$1,'Benchmark Analysis'!$C83*4+'Benchmark Analysis'!$H83=AG$1,'Benchmark Analysis'!$C83*5+'Benchmark Analysis'!$H83=AG$1),'Benchmark Analysis'!$L83*(1+'Benchmark Analysis'!$C$110)^'Cash Flow'!AG$1," ")</f>
        <v xml:space="preserve"> </v>
      </c>
    </row>
    <row r="88" spans="1:33" x14ac:dyDescent="0.2">
      <c r="A88" s="80" t="str">
        <f>'Benchmark Analysis'!A84</f>
        <v>25A</v>
      </c>
      <c r="B88" s="66" t="str">
        <f>'Benchmark Analysis'!B84</f>
        <v>Light fixtures - 10% of light fixtures</v>
      </c>
      <c r="C88" s="7"/>
      <c r="D88" s="8" t="str">
        <f>IF(OR('Benchmark Analysis'!$H84=D$1,'Benchmark Analysis'!$H84+'Benchmark Analysis'!$C84=D$1,'Benchmark Analysis'!$C84*2+'Benchmark Analysis'!$H84=D$1,'Benchmark Analysis'!$C84*3+'Benchmark Analysis'!$H84=D$1,'Benchmark Analysis'!$C84*4+'Benchmark Analysis'!$H84=D$1,'Benchmark Analysis'!$C84*5+'Benchmark Analysis'!$H84=D$1),'Benchmark Analysis'!$L84*(1+'Benchmark Analysis'!$C$110)^'Cash Flow'!D$1," ")</f>
        <v xml:space="preserve"> </v>
      </c>
      <c r="E88" s="8" t="str">
        <f>IF(OR('Benchmark Analysis'!$H84=E$1,'Benchmark Analysis'!$H84+'Benchmark Analysis'!$C84=E$1,'Benchmark Analysis'!$C84*2+'Benchmark Analysis'!$H84=E$1,'Benchmark Analysis'!$C84*3+'Benchmark Analysis'!$H84=E$1,'Benchmark Analysis'!$C84*4+'Benchmark Analysis'!$H84=E$1,'Benchmark Analysis'!$C84*5+'Benchmark Analysis'!$H84=E$1),'Benchmark Analysis'!$L84*(1+'Benchmark Analysis'!$C$110)^'Cash Flow'!E$1," ")</f>
        <v xml:space="preserve"> </v>
      </c>
      <c r="F88" s="8">
        <f>IF(OR('Benchmark Analysis'!$H84=F$1,'Benchmark Analysis'!$H84+'Benchmark Analysis'!$C84=F$1,'Benchmark Analysis'!$C84*2+'Benchmark Analysis'!$H84=F$1,'Benchmark Analysis'!$C84*3+'Benchmark Analysis'!$H84=F$1,'Benchmark Analysis'!$C84*4+'Benchmark Analysis'!$H84=F$1,'Benchmark Analysis'!$C84*5+'Benchmark Analysis'!$H84=F$1),'Benchmark Analysis'!$L84*(1+'Benchmark Analysis'!$C$110)^'Cash Flow'!F$1," ")</f>
        <v>4669.3152</v>
      </c>
      <c r="G88" s="8" t="str">
        <f>IF(OR('Benchmark Analysis'!$H84=G$1,'Benchmark Analysis'!$H84+'Benchmark Analysis'!$C84=G$1,'Benchmark Analysis'!$C84*2+'Benchmark Analysis'!$H84=G$1,'Benchmark Analysis'!$C84*3+'Benchmark Analysis'!$H84=G$1,'Benchmark Analysis'!$C84*4+'Benchmark Analysis'!$H84=G$1,'Benchmark Analysis'!$C84*5+'Benchmark Analysis'!$H84=G$1),'Benchmark Analysis'!$L84*(1+'Benchmark Analysis'!$C$110)^'Cash Flow'!G$1," ")</f>
        <v xml:space="preserve"> </v>
      </c>
      <c r="H88" s="8" t="str">
        <f>IF(OR('Benchmark Analysis'!$H84=H$1,'Benchmark Analysis'!$H84+'Benchmark Analysis'!$C84=H$1,'Benchmark Analysis'!$C84*2+'Benchmark Analysis'!$H84=H$1,'Benchmark Analysis'!$C84*3+'Benchmark Analysis'!$H84=H$1,'Benchmark Analysis'!$C84*4+'Benchmark Analysis'!$H84=H$1,'Benchmark Analysis'!$C84*5+'Benchmark Analysis'!$H84=H$1),'Benchmark Analysis'!$L84*(1+'Benchmark Analysis'!$C$110)^'Cash Flow'!H$1," ")</f>
        <v xml:space="preserve"> </v>
      </c>
      <c r="I88" s="8" t="str">
        <f>IF(OR('Benchmark Analysis'!$H84=I$1,'Benchmark Analysis'!$H84+'Benchmark Analysis'!$C84=I$1,'Benchmark Analysis'!$C84*2+'Benchmark Analysis'!$H84=I$1,'Benchmark Analysis'!$C84*3+'Benchmark Analysis'!$H84=I$1,'Benchmark Analysis'!$C84*4+'Benchmark Analysis'!$H84=I$1,'Benchmark Analysis'!$C84*5+'Benchmark Analysis'!$H84=I$1),'Benchmark Analysis'!$L84*(1+'Benchmark Analysis'!$C$110)^'Cash Flow'!I$1," ")</f>
        <v xml:space="preserve"> </v>
      </c>
      <c r="J88" s="8" t="str">
        <f>IF(OR('Benchmark Analysis'!$H84=J$1,'Benchmark Analysis'!$H84+'Benchmark Analysis'!$C84=J$1,'Benchmark Analysis'!$C84*2+'Benchmark Analysis'!$H84=J$1,'Benchmark Analysis'!$C84*3+'Benchmark Analysis'!$H84=J$1,'Benchmark Analysis'!$C84*4+'Benchmark Analysis'!$H84=J$1,'Benchmark Analysis'!$C84*5+'Benchmark Analysis'!$H84=J$1),'Benchmark Analysis'!$L84*(1+'Benchmark Analysis'!$C$110)^'Cash Flow'!J$1," ")</f>
        <v xml:space="preserve"> </v>
      </c>
      <c r="K88" s="8" t="str">
        <f>IF(OR('Benchmark Analysis'!$H84=K$1,'Benchmark Analysis'!$H84+'Benchmark Analysis'!$C84=K$1,'Benchmark Analysis'!$C84*2+'Benchmark Analysis'!$H84=K$1,'Benchmark Analysis'!$C84*3+'Benchmark Analysis'!$H84=K$1,'Benchmark Analysis'!$C84*4+'Benchmark Analysis'!$H84=K$1,'Benchmark Analysis'!$C84*5+'Benchmark Analysis'!$H84=K$1),'Benchmark Analysis'!$L84*(1+'Benchmark Analysis'!$C$110)^'Cash Flow'!K$1," ")</f>
        <v xml:space="preserve"> </v>
      </c>
      <c r="L88" s="8" t="str">
        <f>IF(OR('Benchmark Analysis'!$H84=L$1,'Benchmark Analysis'!$H84+'Benchmark Analysis'!$C84=L$1,'Benchmark Analysis'!$C84*2+'Benchmark Analysis'!$H84=L$1,'Benchmark Analysis'!$C84*3+'Benchmark Analysis'!$H84=L$1,'Benchmark Analysis'!$C84*4+'Benchmark Analysis'!$H84=L$1,'Benchmark Analysis'!$C84*5+'Benchmark Analysis'!$H84=L$1),'Benchmark Analysis'!$L84*(1+'Benchmark Analysis'!$C$110)^'Cash Flow'!L$1," ")</f>
        <v xml:space="preserve"> </v>
      </c>
      <c r="M88" s="8" t="str">
        <f>IF(OR('Benchmark Analysis'!$H84=M$1,'Benchmark Analysis'!$H84+'Benchmark Analysis'!$C84=M$1,'Benchmark Analysis'!$C84*2+'Benchmark Analysis'!$H84=M$1,'Benchmark Analysis'!$C84*3+'Benchmark Analysis'!$H84=M$1,'Benchmark Analysis'!$C84*4+'Benchmark Analysis'!$H84=M$1,'Benchmark Analysis'!$C84*5+'Benchmark Analysis'!$H84=M$1),'Benchmark Analysis'!$L84*(1+'Benchmark Analysis'!$C$110)^'Cash Flow'!M$1," ")</f>
        <v xml:space="preserve"> </v>
      </c>
      <c r="N88" s="8" t="str">
        <f>IF(OR('Benchmark Analysis'!$H84=N$1,'Benchmark Analysis'!$H84+'Benchmark Analysis'!$C84=N$1,'Benchmark Analysis'!$C84*2+'Benchmark Analysis'!$H84=N$1,'Benchmark Analysis'!$C84*3+'Benchmark Analysis'!$H84=N$1,'Benchmark Analysis'!$C84*4+'Benchmark Analysis'!$H84=N$1,'Benchmark Analysis'!$C84*5+'Benchmark Analysis'!$H84=N$1),'Benchmark Analysis'!$L84*(1+'Benchmark Analysis'!$C$110)^'Cash Flow'!N$1," ")</f>
        <v xml:space="preserve"> </v>
      </c>
      <c r="O88" s="8" t="str">
        <f>IF(OR('Benchmark Analysis'!$H84=O$1,'Benchmark Analysis'!$H84+'Benchmark Analysis'!$C84=O$1,'Benchmark Analysis'!$C84*2+'Benchmark Analysis'!$H84=O$1,'Benchmark Analysis'!$C84*3+'Benchmark Analysis'!$H84=O$1,'Benchmark Analysis'!$C84*4+'Benchmark Analysis'!$H84=O$1,'Benchmark Analysis'!$C84*5+'Benchmark Analysis'!$H84=O$1),'Benchmark Analysis'!$L84*(1+'Benchmark Analysis'!$C$110)^'Cash Flow'!O$1," ")</f>
        <v xml:space="preserve"> </v>
      </c>
      <c r="P88" s="8" t="str">
        <f>IF(OR('Benchmark Analysis'!$H84=P$1,'Benchmark Analysis'!$H84+'Benchmark Analysis'!$C84=P$1,'Benchmark Analysis'!$C84*2+'Benchmark Analysis'!$H84=P$1,'Benchmark Analysis'!$C84*3+'Benchmark Analysis'!$H84=P$1,'Benchmark Analysis'!$C84*4+'Benchmark Analysis'!$H84=P$1,'Benchmark Analysis'!$C84*5+'Benchmark Analysis'!$H84=P$1),'Benchmark Analysis'!$L84*(1+'Benchmark Analysis'!$C$110)^'Cash Flow'!P$1," ")</f>
        <v xml:space="preserve"> </v>
      </c>
      <c r="Q88" s="8" t="str">
        <f>IF(OR('Benchmark Analysis'!$H84=Q$1,'Benchmark Analysis'!$H84+'Benchmark Analysis'!$C84=Q$1,'Benchmark Analysis'!$C84*2+'Benchmark Analysis'!$H84=Q$1,'Benchmark Analysis'!$C84*3+'Benchmark Analysis'!$H84=Q$1,'Benchmark Analysis'!$C84*4+'Benchmark Analysis'!$H84=Q$1,'Benchmark Analysis'!$C84*5+'Benchmark Analysis'!$H84=Q$1),'Benchmark Analysis'!$L84*(1+'Benchmark Analysis'!$C$110)^'Cash Flow'!Q$1," ")</f>
        <v xml:space="preserve"> </v>
      </c>
      <c r="R88" s="8" t="str">
        <f>IF(OR('Benchmark Analysis'!$H84=R$1,'Benchmark Analysis'!$H84+'Benchmark Analysis'!$C84=R$1,'Benchmark Analysis'!$C84*2+'Benchmark Analysis'!$H84=R$1,'Benchmark Analysis'!$C84*3+'Benchmark Analysis'!$H84=R$1,'Benchmark Analysis'!$C84*4+'Benchmark Analysis'!$H84=R$1,'Benchmark Analysis'!$C84*5+'Benchmark Analysis'!$H84=R$1),'Benchmark Analysis'!$L84*(1+'Benchmark Analysis'!$C$110)^'Cash Flow'!R$1," ")</f>
        <v xml:space="preserve"> </v>
      </c>
      <c r="S88" s="8" t="str">
        <f>IF(OR('Benchmark Analysis'!$H84=S$1,'Benchmark Analysis'!$H84+'Benchmark Analysis'!$C84=S$1,'Benchmark Analysis'!$C84*2+'Benchmark Analysis'!$H84=S$1,'Benchmark Analysis'!$C84*3+'Benchmark Analysis'!$H84=S$1,'Benchmark Analysis'!$C84*4+'Benchmark Analysis'!$H84=S$1,'Benchmark Analysis'!$C84*5+'Benchmark Analysis'!$H84=S$1),'Benchmark Analysis'!$L84*(1+'Benchmark Analysis'!$C$110)^'Cash Flow'!S$1," ")</f>
        <v xml:space="preserve"> </v>
      </c>
      <c r="T88" s="8" t="str">
        <f>IF(OR('Benchmark Analysis'!$H84=T$1,'Benchmark Analysis'!$H84+'Benchmark Analysis'!$C84=T$1,'Benchmark Analysis'!$C84*2+'Benchmark Analysis'!$H84=T$1,'Benchmark Analysis'!$C84*3+'Benchmark Analysis'!$H84=T$1,'Benchmark Analysis'!$C84*4+'Benchmark Analysis'!$H84=T$1,'Benchmark Analysis'!$C84*5+'Benchmark Analysis'!$H84=T$1),'Benchmark Analysis'!$L84*(1+'Benchmark Analysis'!$C$110)^'Cash Flow'!T$1," ")</f>
        <v xml:space="preserve"> </v>
      </c>
      <c r="U88" s="8" t="str">
        <f>IF(OR('Benchmark Analysis'!$H84=U$1,'Benchmark Analysis'!$H84+'Benchmark Analysis'!$C84=U$1,'Benchmark Analysis'!$C84*2+'Benchmark Analysis'!$H84=U$1,'Benchmark Analysis'!$C84*3+'Benchmark Analysis'!$H84=U$1,'Benchmark Analysis'!$C84*4+'Benchmark Analysis'!$H84=U$1,'Benchmark Analysis'!$C84*5+'Benchmark Analysis'!$H84=U$1),'Benchmark Analysis'!$L84*(1+'Benchmark Analysis'!$C$110)^'Cash Flow'!U$1," ")</f>
        <v xml:space="preserve"> </v>
      </c>
      <c r="V88" s="8" t="str">
        <f>IF(OR('Benchmark Analysis'!$H84=V$1,'Benchmark Analysis'!$H84+'Benchmark Analysis'!$C84=V$1,'Benchmark Analysis'!$C84*2+'Benchmark Analysis'!$H84=V$1,'Benchmark Analysis'!$C84*3+'Benchmark Analysis'!$H84=V$1,'Benchmark Analysis'!$C84*4+'Benchmark Analysis'!$H84=V$1,'Benchmark Analysis'!$C84*5+'Benchmark Analysis'!$H84=V$1),'Benchmark Analysis'!$L84*(1+'Benchmark Analysis'!$C$110)^'Cash Flow'!V$1," ")</f>
        <v xml:space="preserve"> </v>
      </c>
      <c r="W88" s="8" t="str">
        <f>IF(OR('Benchmark Analysis'!$H84=W$1,'Benchmark Analysis'!$H84+'Benchmark Analysis'!$C84=W$1,'Benchmark Analysis'!$C84*2+'Benchmark Analysis'!$H84=W$1,'Benchmark Analysis'!$C84*3+'Benchmark Analysis'!$H84=W$1,'Benchmark Analysis'!$C84*4+'Benchmark Analysis'!$H84=W$1,'Benchmark Analysis'!$C84*5+'Benchmark Analysis'!$H84=W$1),'Benchmark Analysis'!$L84*(1+'Benchmark Analysis'!$C$110)^'Cash Flow'!W$1," ")</f>
        <v xml:space="preserve"> </v>
      </c>
      <c r="X88" s="8" t="str">
        <f>IF(OR('Benchmark Analysis'!$H84=X$1,'Benchmark Analysis'!$H84+'Benchmark Analysis'!$C84=X$1,'Benchmark Analysis'!$C84*2+'Benchmark Analysis'!$H84=X$1,'Benchmark Analysis'!$C84*3+'Benchmark Analysis'!$H84=X$1,'Benchmark Analysis'!$C84*4+'Benchmark Analysis'!$H84=X$1,'Benchmark Analysis'!$C84*5+'Benchmark Analysis'!$H84=X$1),'Benchmark Analysis'!$L84*(1+'Benchmark Analysis'!$C$110)^'Cash Flow'!X$1," ")</f>
        <v xml:space="preserve"> </v>
      </c>
      <c r="Y88" s="8" t="str">
        <f>IF(OR('Benchmark Analysis'!$H84=Y$1,'Benchmark Analysis'!$H84+'Benchmark Analysis'!$C84=Y$1,'Benchmark Analysis'!$C84*2+'Benchmark Analysis'!$H84=Y$1,'Benchmark Analysis'!$C84*3+'Benchmark Analysis'!$H84=Y$1,'Benchmark Analysis'!$C84*4+'Benchmark Analysis'!$H84=Y$1,'Benchmark Analysis'!$C84*5+'Benchmark Analysis'!$H84=Y$1),'Benchmark Analysis'!$L84*(1+'Benchmark Analysis'!$C$110)^'Cash Flow'!Y$1," ")</f>
        <v xml:space="preserve"> </v>
      </c>
      <c r="Z88" s="8" t="str">
        <f>IF(OR('Benchmark Analysis'!$H84=Z$1,'Benchmark Analysis'!$H84+'Benchmark Analysis'!$C84=Z$1,'Benchmark Analysis'!$C84*2+'Benchmark Analysis'!$H84=Z$1,'Benchmark Analysis'!$C84*3+'Benchmark Analysis'!$H84=Z$1,'Benchmark Analysis'!$C84*4+'Benchmark Analysis'!$H84=Z$1,'Benchmark Analysis'!$C84*5+'Benchmark Analysis'!$H84=Z$1),'Benchmark Analysis'!$L84*(1+'Benchmark Analysis'!$C$110)^'Cash Flow'!Z$1," ")</f>
        <v xml:space="preserve"> </v>
      </c>
      <c r="AA88" s="8" t="str">
        <f>IF(OR('Benchmark Analysis'!$H84=AA$1,'Benchmark Analysis'!$H84+'Benchmark Analysis'!$C84=AA$1,'Benchmark Analysis'!$C84*2+'Benchmark Analysis'!$H84=AA$1,'Benchmark Analysis'!$C84*3+'Benchmark Analysis'!$H84=AA$1,'Benchmark Analysis'!$C84*4+'Benchmark Analysis'!$H84=AA$1,'Benchmark Analysis'!$C84*5+'Benchmark Analysis'!$H84=AA$1),'Benchmark Analysis'!$L84*(1+'Benchmark Analysis'!$C$110)^'Cash Flow'!AA$1," ")</f>
        <v xml:space="preserve"> </v>
      </c>
      <c r="AB88" s="8" t="str">
        <f>IF(OR('Benchmark Analysis'!$H84=AB$1,'Benchmark Analysis'!$H84+'Benchmark Analysis'!$C84=AB$1,'Benchmark Analysis'!$C84*2+'Benchmark Analysis'!$H84=AB$1,'Benchmark Analysis'!$C84*3+'Benchmark Analysis'!$H84=AB$1,'Benchmark Analysis'!$C84*4+'Benchmark Analysis'!$H84=AB$1,'Benchmark Analysis'!$C84*5+'Benchmark Analysis'!$H84=AB$1),'Benchmark Analysis'!$L84*(1+'Benchmark Analysis'!$C$110)^'Cash Flow'!AB$1," ")</f>
        <v xml:space="preserve"> </v>
      </c>
      <c r="AC88" s="8" t="str">
        <f>IF(OR('Benchmark Analysis'!$H84=AC$1,'Benchmark Analysis'!$H84+'Benchmark Analysis'!$C84=AC$1,'Benchmark Analysis'!$C84*2+'Benchmark Analysis'!$H84=AC$1,'Benchmark Analysis'!$C84*3+'Benchmark Analysis'!$H84=AC$1,'Benchmark Analysis'!$C84*4+'Benchmark Analysis'!$H84=AC$1,'Benchmark Analysis'!$C84*5+'Benchmark Analysis'!$H84=AC$1),'Benchmark Analysis'!$L84*(1+'Benchmark Analysis'!$C$110)^'Cash Flow'!AC$1," ")</f>
        <v xml:space="preserve"> </v>
      </c>
      <c r="AD88" s="8" t="str">
        <f>IF(OR('Benchmark Analysis'!$H84=AD$1,'Benchmark Analysis'!$H84+'Benchmark Analysis'!$C84=AD$1,'Benchmark Analysis'!$C84*2+'Benchmark Analysis'!$H84=AD$1,'Benchmark Analysis'!$C84*3+'Benchmark Analysis'!$H84=AD$1,'Benchmark Analysis'!$C84*4+'Benchmark Analysis'!$H84=AD$1,'Benchmark Analysis'!$C84*5+'Benchmark Analysis'!$H84=AD$1),'Benchmark Analysis'!$L84*(1+'Benchmark Analysis'!$C$110)^'Cash Flow'!AD$1," ")</f>
        <v xml:space="preserve"> </v>
      </c>
      <c r="AE88" s="8" t="str">
        <f>IF(OR('Benchmark Analysis'!$H84=AE$1,'Benchmark Analysis'!$H84+'Benchmark Analysis'!$C84=AE$1,'Benchmark Analysis'!$C84*2+'Benchmark Analysis'!$H84=AE$1,'Benchmark Analysis'!$C84*3+'Benchmark Analysis'!$H84=AE$1,'Benchmark Analysis'!$C84*4+'Benchmark Analysis'!$H84=AE$1,'Benchmark Analysis'!$C84*5+'Benchmark Analysis'!$H84=AE$1),'Benchmark Analysis'!$L84*(1+'Benchmark Analysis'!$C$110)^'Cash Flow'!AE$1," ")</f>
        <v xml:space="preserve"> </v>
      </c>
      <c r="AF88" s="8" t="str">
        <f>IF(OR('Benchmark Analysis'!$H84=AF$1,'Benchmark Analysis'!$H84+'Benchmark Analysis'!$C84=AF$1,'Benchmark Analysis'!$C84*2+'Benchmark Analysis'!$H84=AF$1,'Benchmark Analysis'!$C84*3+'Benchmark Analysis'!$H84=AF$1,'Benchmark Analysis'!$C84*4+'Benchmark Analysis'!$H84=AF$1,'Benchmark Analysis'!$C84*5+'Benchmark Analysis'!$H84=AF$1),'Benchmark Analysis'!$L84*(1+'Benchmark Analysis'!$C$110)^'Cash Flow'!AF$1," ")</f>
        <v xml:space="preserve"> </v>
      </c>
      <c r="AG88" s="8" t="str">
        <f>IF(OR('Benchmark Analysis'!$H84=AG$1,'Benchmark Analysis'!$H84+'Benchmark Analysis'!$C84=AG$1,'Benchmark Analysis'!$C84*2+'Benchmark Analysis'!$H84=AG$1,'Benchmark Analysis'!$C84*3+'Benchmark Analysis'!$H84=AG$1,'Benchmark Analysis'!$C84*4+'Benchmark Analysis'!$H84=AG$1,'Benchmark Analysis'!$C84*5+'Benchmark Analysis'!$H84=AG$1),'Benchmark Analysis'!$L84*(1+'Benchmark Analysis'!$C$110)^'Cash Flow'!AG$1," ")</f>
        <v xml:space="preserve"> </v>
      </c>
    </row>
    <row r="89" spans="1:33" x14ac:dyDescent="0.2">
      <c r="A89" s="80" t="str">
        <f>'Benchmark Analysis'!A85</f>
        <v>25B</v>
      </c>
      <c r="B89" s="66" t="str">
        <f>'Benchmark Analysis'!B85</f>
        <v>Light fixtures - 90% of light fixtures</v>
      </c>
      <c r="C89" s="7"/>
      <c r="D89" s="8" t="str">
        <f>IF(OR('Benchmark Analysis'!$H85=D$1,'Benchmark Analysis'!$H85+'Benchmark Analysis'!$C85=D$1,'Benchmark Analysis'!$C85*2+'Benchmark Analysis'!$H85=D$1,'Benchmark Analysis'!$C85*3+'Benchmark Analysis'!$H85=D$1,'Benchmark Analysis'!$C85*4+'Benchmark Analysis'!$H85=D$1,'Benchmark Analysis'!$C85*5+'Benchmark Analysis'!$H85=D$1),'Benchmark Analysis'!$L85*(1+'Benchmark Analysis'!$C$110)^'Cash Flow'!D$1," ")</f>
        <v xml:space="preserve"> </v>
      </c>
      <c r="E89" s="8" t="str">
        <f>IF(OR('Benchmark Analysis'!$H85=E$1,'Benchmark Analysis'!$H85+'Benchmark Analysis'!$C85=E$1,'Benchmark Analysis'!$C85*2+'Benchmark Analysis'!$H85=E$1,'Benchmark Analysis'!$C85*3+'Benchmark Analysis'!$H85=E$1,'Benchmark Analysis'!$C85*4+'Benchmark Analysis'!$H85=E$1,'Benchmark Analysis'!$C85*5+'Benchmark Analysis'!$H85=E$1),'Benchmark Analysis'!$L85*(1+'Benchmark Analysis'!$C$110)^'Cash Flow'!E$1," ")</f>
        <v xml:space="preserve"> </v>
      </c>
      <c r="F89" s="8" t="str">
        <f>IF(OR('Benchmark Analysis'!$H85=F$1,'Benchmark Analysis'!$H85+'Benchmark Analysis'!$C85=F$1,'Benchmark Analysis'!$C85*2+'Benchmark Analysis'!$H85=F$1,'Benchmark Analysis'!$C85*3+'Benchmark Analysis'!$H85=F$1,'Benchmark Analysis'!$C85*4+'Benchmark Analysis'!$H85=F$1,'Benchmark Analysis'!$C85*5+'Benchmark Analysis'!$H85=F$1),'Benchmark Analysis'!$L85*(1+'Benchmark Analysis'!$C$110)^'Cash Flow'!F$1," ")</f>
        <v xml:space="preserve"> </v>
      </c>
      <c r="G89" s="8" t="str">
        <f>IF(OR('Benchmark Analysis'!$H85=G$1,'Benchmark Analysis'!$H85+'Benchmark Analysis'!$C85=G$1,'Benchmark Analysis'!$C85*2+'Benchmark Analysis'!$H85=G$1,'Benchmark Analysis'!$C85*3+'Benchmark Analysis'!$H85=G$1,'Benchmark Analysis'!$C85*4+'Benchmark Analysis'!$H85=G$1,'Benchmark Analysis'!$C85*5+'Benchmark Analysis'!$H85=G$1),'Benchmark Analysis'!$L85*(1+'Benchmark Analysis'!$C$110)^'Cash Flow'!G$1," ")</f>
        <v xml:space="preserve"> </v>
      </c>
      <c r="H89" s="8" t="str">
        <f>IF(OR('Benchmark Analysis'!$H85=H$1,'Benchmark Analysis'!$H85+'Benchmark Analysis'!$C85=H$1,'Benchmark Analysis'!$C85*2+'Benchmark Analysis'!$H85=H$1,'Benchmark Analysis'!$C85*3+'Benchmark Analysis'!$H85=H$1,'Benchmark Analysis'!$C85*4+'Benchmark Analysis'!$H85=H$1,'Benchmark Analysis'!$C85*5+'Benchmark Analysis'!$H85=H$1),'Benchmark Analysis'!$L85*(1+'Benchmark Analysis'!$C$110)^'Cash Flow'!H$1," ")</f>
        <v xml:space="preserve"> </v>
      </c>
      <c r="I89" s="8" t="str">
        <f>IF(OR('Benchmark Analysis'!$H85=I$1,'Benchmark Analysis'!$H85+'Benchmark Analysis'!$C85=I$1,'Benchmark Analysis'!$C85*2+'Benchmark Analysis'!$H85=I$1,'Benchmark Analysis'!$C85*3+'Benchmark Analysis'!$H85=I$1,'Benchmark Analysis'!$C85*4+'Benchmark Analysis'!$H85=I$1,'Benchmark Analysis'!$C85*5+'Benchmark Analysis'!$H85=I$1),'Benchmark Analysis'!$L85*(1+'Benchmark Analysis'!$C$110)^'Cash Flow'!I$1," ")</f>
        <v xml:space="preserve"> </v>
      </c>
      <c r="J89" s="8" t="str">
        <f>IF(OR('Benchmark Analysis'!$H85=J$1,'Benchmark Analysis'!$H85+'Benchmark Analysis'!$C85=J$1,'Benchmark Analysis'!$C85*2+'Benchmark Analysis'!$H85=J$1,'Benchmark Analysis'!$C85*3+'Benchmark Analysis'!$H85=J$1,'Benchmark Analysis'!$C85*4+'Benchmark Analysis'!$H85=J$1,'Benchmark Analysis'!$C85*5+'Benchmark Analysis'!$H85=J$1),'Benchmark Analysis'!$L85*(1+'Benchmark Analysis'!$C$110)^'Cash Flow'!J$1," ")</f>
        <v xml:space="preserve"> </v>
      </c>
      <c r="K89" s="8" t="str">
        <f>IF(OR('Benchmark Analysis'!$H85=K$1,'Benchmark Analysis'!$H85+'Benchmark Analysis'!$C85=K$1,'Benchmark Analysis'!$C85*2+'Benchmark Analysis'!$H85=K$1,'Benchmark Analysis'!$C85*3+'Benchmark Analysis'!$H85=K$1,'Benchmark Analysis'!$C85*4+'Benchmark Analysis'!$H85=K$1,'Benchmark Analysis'!$C85*5+'Benchmark Analysis'!$H85=K$1),'Benchmark Analysis'!$L85*(1+'Benchmark Analysis'!$C$110)^'Cash Flow'!K$1," ")</f>
        <v xml:space="preserve"> </v>
      </c>
      <c r="L89" s="8" t="str">
        <f>IF(OR('Benchmark Analysis'!$H85=L$1,'Benchmark Analysis'!$H85+'Benchmark Analysis'!$C85=L$1,'Benchmark Analysis'!$C85*2+'Benchmark Analysis'!$H85=L$1,'Benchmark Analysis'!$C85*3+'Benchmark Analysis'!$H85=L$1,'Benchmark Analysis'!$C85*4+'Benchmark Analysis'!$H85=L$1,'Benchmark Analysis'!$C85*5+'Benchmark Analysis'!$H85=L$1),'Benchmark Analysis'!$L85*(1+'Benchmark Analysis'!$C$110)^'Cash Flow'!L$1," ")</f>
        <v xml:space="preserve"> </v>
      </c>
      <c r="M89" s="8" t="str">
        <f>IF(OR('Benchmark Analysis'!$H85=M$1,'Benchmark Analysis'!$H85+'Benchmark Analysis'!$C85=M$1,'Benchmark Analysis'!$C85*2+'Benchmark Analysis'!$H85=M$1,'Benchmark Analysis'!$C85*3+'Benchmark Analysis'!$H85=M$1,'Benchmark Analysis'!$C85*4+'Benchmark Analysis'!$H85=M$1,'Benchmark Analysis'!$C85*5+'Benchmark Analysis'!$H85=M$1),'Benchmark Analysis'!$L85*(1+'Benchmark Analysis'!$C$110)^'Cash Flow'!M$1," ")</f>
        <v xml:space="preserve"> </v>
      </c>
      <c r="N89" s="8" t="str">
        <f>IF(OR('Benchmark Analysis'!$H85=N$1,'Benchmark Analysis'!$H85+'Benchmark Analysis'!$C85=N$1,'Benchmark Analysis'!$C85*2+'Benchmark Analysis'!$H85=N$1,'Benchmark Analysis'!$C85*3+'Benchmark Analysis'!$H85=N$1,'Benchmark Analysis'!$C85*4+'Benchmark Analysis'!$H85=N$1,'Benchmark Analysis'!$C85*5+'Benchmark Analysis'!$H85=N$1),'Benchmark Analysis'!$L85*(1+'Benchmark Analysis'!$C$110)^'Cash Flow'!N$1," ")</f>
        <v xml:space="preserve"> </v>
      </c>
      <c r="O89" s="8" t="str">
        <f>IF(OR('Benchmark Analysis'!$H85=O$1,'Benchmark Analysis'!$H85+'Benchmark Analysis'!$C85=O$1,'Benchmark Analysis'!$C85*2+'Benchmark Analysis'!$H85=O$1,'Benchmark Analysis'!$C85*3+'Benchmark Analysis'!$H85=O$1,'Benchmark Analysis'!$C85*4+'Benchmark Analysis'!$H85=O$1,'Benchmark Analysis'!$C85*5+'Benchmark Analysis'!$H85=O$1),'Benchmark Analysis'!$L85*(1+'Benchmark Analysis'!$C$110)^'Cash Flow'!O$1," ")</f>
        <v xml:space="preserve"> </v>
      </c>
      <c r="P89" s="8">
        <f>IF(OR('Benchmark Analysis'!$H85=P$1,'Benchmark Analysis'!$H85+'Benchmark Analysis'!$C85=P$1,'Benchmark Analysis'!$C85*2+'Benchmark Analysis'!$H85=P$1,'Benchmark Analysis'!$C85*3+'Benchmark Analysis'!$H85=P$1,'Benchmark Analysis'!$C85*4+'Benchmark Analysis'!$H85=P$1,'Benchmark Analysis'!$C85*5+'Benchmark Analysis'!$H85=P$1),'Benchmark Analysis'!$L85*(1+'Benchmark Analysis'!$C$110)^'Cash Flow'!P$1," ")</f>
        <v>51226.822565970324</v>
      </c>
      <c r="Q89" s="8" t="str">
        <f>IF(OR('Benchmark Analysis'!$H85=Q$1,'Benchmark Analysis'!$H85+'Benchmark Analysis'!$C85=Q$1,'Benchmark Analysis'!$C85*2+'Benchmark Analysis'!$H85=Q$1,'Benchmark Analysis'!$C85*3+'Benchmark Analysis'!$H85=Q$1,'Benchmark Analysis'!$C85*4+'Benchmark Analysis'!$H85=Q$1,'Benchmark Analysis'!$C85*5+'Benchmark Analysis'!$H85=Q$1),'Benchmark Analysis'!$L85*(1+'Benchmark Analysis'!$C$110)^'Cash Flow'!Q$1," ")</f>
        <v xml:space="preserve"> </v>
      </c>
      <c r="R89" s="8" t="str">
        <f>IF(OR('Benchmark Analysis'!$H85=R$1,'Benchmark Analysis'!$H85+'Benchmark Analysis'!$C85=R$1,'Benchmark Analysis'!$C85*2+'Benchmark Analysis'!$H85=R$1,'Benchmark Analysis'!$C85*3+'Benchmark Analysis'!$H85=R$1,'Benchmark Analysis'!$C85*4+'Benchmark Analysis'!$H85=R$1,'Benchmark Analysis'!$C85*5+'Benchmark Analysis'!$H85=R$1),'Benchmark Analysis'!$L85*(1+'Benchmark Analysis'!$C$110)^'Cash Flow'!R$1," ")</f>
        <v xml:space="preserve"> </v>
      </c>
      <c r="S89" s="8" t="str">
        <f>IF(OR('Benchmark Analysis'!$H85=S$1,'Benchmark Analysis'!$H85+'Benchmark Analysis'!$C85=S$1,'Benchmark Analysis'!$C85*2+'Benchmark Analysis'!$H85=S$1,'Benchmark Analysis'!$C85*3+'Benchmark Analysis'!$H85=S$1,'Benchmark Analysis'!$C85*4+'Benchmark Analysis'!$H85=S$1,'Benchmark Analysis'!$C85*5+'Benchmark Analysis'!$H85=S$1),'Benchmark Analysis'!$L85*(1+'Benchmark Analysis'!$C$110)^'Cash Flow'!S$1," ")</f>
        <v xml:space="preserve"> </v>
      </c>
      <c r="T89" s="8" t="str">
        <f>IF(OR('Benchmark Analysis'!$H85=T$1,'Benchmark Analysis'!$H85+'Benchmark Analysis'!$C85=T$1,'Benchmark Analysis'!$C85*2+'Benchmark Analysis'!$H85=T$1,'Benchmark Analysis'!$C85*3+'Benchmark Analysis'!$H85=T$1,'Benchmark Analysis'!$C85*4+'Benchmark Analysis'!$H85=T$1,'Benchmark Analysis'!$C85*5+'Benchmark Analysis'!$H85=T$1),'Benchmark Analysis'!$L85*(1+'Benchmark Analysis'!$C$110)^'Cash Flow'!T$1," ")</f>
        <v xml:space="preserve"> </v>
      </c>
      <c r="U89" s="8" t="str">
        <f>IF(OR('Benchmark Analysis'!$H85=U$1,'Benchmark Analysis'!$H85+'Benchmark Analysis'!$C85=U$1,'Benchmark Analysis'!$C85*2+'Benchmark Analysis'!$H85=U$1,'Benchmark Analysis'!$C85*3+'Benchmark Analysis'!$H85=U$1,'Benchmark Analysis'!$C85*4+'Benchmark Analysis'!$H85=U$1,'Benchmark Analysis'!$C85*5+'Benchmark Analysis'!$H85=U$1),'Benchmark Analysis'!$L85*(1+'Benchmark Analysis'!$C$110)^'Cash Flow'!U$1," ")</f>
        <v xml:space="preserve"> </v>
      </c>
      <c r="V89" s="8" t="str">
        <f>IF(OR('Benchmark Analysis'!$H85=V$1,'Benchmark Analysis'!$H85+'Benchmark Analysis'!$C85=V$1,'Benchmark Analysis'!$C85*2+'Benchmark Analysis'!$H85=V$1,'Benchmark Analysis'!$C85*3+'Benchmark Analysis'!$H85=V$1,'Benchmark Analysis'!$C85*4+'Benchmark Analysis'!$H85=V$1,'Benchmark Analysis'!$C85*5+'Benchmark Analysis'!$H85=V$1),'Benchmark Analysis'!$L85*(1+'Benchmark Analysis'!$C$110)^'Cash Flow'!V$1," ")</f>
        <v xml:space="preserve"> </v>
      </c>
      <c r="W89" s="8" t="str">
        <f>IF(OR('Benchmark Analysis'!$H85=W$1,'Benchmark Analysis'!$H85+'Benchmark Analysis'!$C85=W$1,'Benchmark Analysis'!$C85*2+'Benchmark Analysis'!$H85=W$1,'Benchmark Analysis'!$C85*3+'Benchmark Analysis'!$H85=W$1,'Benchmark Analysis'!$C85*4+'Benchmark Analysis'!$H85=W$1,'Benchmark Analysis'!$C85*5+'Benchmark Analysis'!$H85=W$1),'Benchmark Analysis'!$L85*(1+'Benchmark Analysis'!$C$110)^'Cash Flow'!W$1," ")</f>
        <v xml:space="preserve"> </v>
      </c>
      <c r="X89" s="8" t="str">
        <f>IF(OR('Benchmark Analysis'!$H85=X$1,'Benchmark Analysis'!$H85+'Benchmark Analysis'!$C85=X$1,'Benchmark Analysis'!$C85*2+'Benchmark Analysis'!$H85=X$1,'Benchmark Analysis'!$C85*3+'Benchmark Analysis'!$H85=X$1,'Benchmark Analysis'!$C85*4+'Benchmark Analysis'!$H85=X$1,'Benchmark Analysis'!$C85*5+'Benchmark Analysis'!$H85=X$1),'Benchmark Analysis'!$L85*(1+'Benchmark Analysis'!$C$110)^'Cash Flow'!X$1," ")</f>
        <v xml:space="preserve"> </v>
      </c>
      <c r="Y89" s="8" t="str">
        <f>IF(OR('Benchmark Analysis'!$H85=Y$1,'Benchmark Analysis'!$H85+'Benchmark Analysis'!$C85=Y$1,'Benchmark Analysis'!$C85*2+'Benchmark Analysis'!$H85=Y$1,'Benchmark Analysis'!$C85*3+'Benchmark Analysis'!$H85=Y$1,'Benchmark Analysis'!$C85*4+'Benchmark Analysis'!$H85=Y$1,'Benchmark Analysis'!$C85*5+'Benchmark Analysis'!$H85=Y$1),'Benchmark Analysis'!$L85*(1+'Benchmark Analysis'!$C$110)^'Cash Flow'!Y$1," ")</f>
        <v xml:space="preserve"> </v>
      </c>
      <c r="Z89" s="8" t="str">
        <f>IF(OR('Benchmark Analysis'!$H85=Z$1,'Benchmark Analysis'!$H85+'Benchmark Analysis'!$C85=Z$1,'Benchmark Analysis'!$C85*2+'Benchmark Analysis'!$H85=Z$1,'Benchmark Analysis'!$C85*3+'Benchmark Analysis'!$H85=Z$1,'Benchmark Analysis'!$C85*4+'Benchmark Analysis'!$H85=Z$1,'Benchmark Analysis'!$C85*5+'Benchmark Analysis'!$H85=Z$1),'Benchmark Analysis'!$L85*(1+'Benchmark Analysis'!$C$110)^'Cash Flow'!Z$1," ")</f>
        <v xml:space="preserve"> </v>
      </c>
      <c r="AA89" s="8" t="str">
        <f>IF(OR('Benchmark Analysis'!$H85=AA$1,'Benchmark Analysis'!$H85+'Benchmark Analysis'!$C85=AA$1,'Benchmark Analysis'!$C85*2+'Benchmark Analysis'!$H85=AA$1,'Benchmark Analysis'!$C85*3+'Benchmark Analysis'!$H85=AA$1,'Benchmark Analysis'!$C85*4+'Benchmark Analysis'!$H85=AA$1,'Benchmark Analysis'!$C85*5+'Benchmark Analysis'!$H85=AA$1),'Benchmark Analysis'!$L85*(1+'Benchmark Analysis'!$C$110)^'Cash Flow'!AA$1," ")</f>
        <v xml:space="preserve"> </v>
      </c>
      <c r="AB89" s="8" t="str">
        <f>IF(OR('Benchmark Analysis'!$H85=AB$1,'Benchmark Analysis'!$H85+'Benchmark Analysis'!$C85=AB$1,'Benchmark Analysis'!$C85*2+'Benchmark Analysis'!$H85=AB$1,'Benchmark Analysis'!$C85*3+'Benchmark Analysis'!$H85=AB$1,'Benchmark Analysis'!$C85*4+'Benchmark Analysis'!$H85=AB$1,'Benchmark Analysis'!$C85*5+'Benchmark Analysis'!$H85=AB$1),'Benchmark Analysis'!$L85*(1+'Benchmark Analysis'!$C$110)^'Cash Flow'!AB$1," ")</f>
        <v xml:space="preserve"> </v>
      </c>
      <c r="AC89" s="8" t="str">
        <f>IF(OR('Benchmark Analysis'!$H85=AC$1,'Benchmark Analysis'!$H85+'Benchmark Analysis'!$C85=AC$1,'Benchmark Analysis'!$C85*2+'Benchmark Analysis'!$H85=AC$1,'Benchmark Analysis'!$C85*3+'Benchmark Analysis'!$H85=AC$1,'Benchmark Analysis'!$C85*4+'Benchmark Analysis'!$H85=AC$1,'Benchmark Analysis'!$C85*5+'Benchmark Analysis'!$H85=AC$1),'Benchmark Analysis'!$L85*(1+'Benchmark Analysis'!$C$110)^'Cash Flow'!AC$1," ")</f>
        <v xml:space="preserve"> </v>
      </c>
      <c r="AD89" s="8" t="str">
        <f>IF(OR('Benchmark Analysis'!$H85=AD$1,'Benchmark Analysis'!$H85+'Benchmark Analysis'!$C85=AD$1,'Benchmark Analysis'!$C85*2+'Benchmark Analysis'!$H85=AD$1,'Benchmark Analysis'!$C85*3+'Benchmark Analysis'!$H85=AD$1,'Benchmark Analysis'!$C85*4+'Benchmark Analysis'!$H85=AD$1,'Benchmark Analysis'!$C85*5+'Benchmark Analysis'!$H85=AD$1),'Benchmark Analysis'!$L85*(1+'Benchmark Analysis'!$C$110)^'Cash Flow'!AD$1," ")</f>
        <v xml:space="preserve"> </v>
      </c>
      <c r="AE89" s="8" t="str">
        <f>IF(OR('Benchmark Analysis'!$H85=AE$1,'Benchmark Analysis'!$H85+'Benchmark Analysis'!$C85=AE$1,'Benchmark Analysis'!$C85*2+'Benchmark Analysis'!$H85=AE$1,'Benchmark Analysis'!$C85*3+'Benchmark Analysis'!$H85=AE$1,'Benchmark Analysis'!$C85*4+'Benchmark Analysis'!$H85=AE$1,'Benchmark Analysis'!$C85*5+'Benchmark Analysis'!$H85=AE$1),'Benchmark Analysis'!$L85*(1+'Benchmark Analysis'!$C$110)^'Cash Flow'!AE$1," ")</f>
        <v xml:space="preserve"> </v>
      </c>
      <c r="AF89" s="8" t="str">
        <f>IF(OR('Benchmark Analysis'!$H85=AF$1,'Benchmark Analysis'!$H85+'Benchmark Analysis'!$C85=AF$1,'Benchmark Analysis'!$C85*2+'Benchmark Analysis'!$H85=AF$1,'Benchmark Analysis'!$C85*3+'Benchmark Analysis'!$H85=AF$1,'Benchmark Analysis'!$C85*4+'Benchmark Analysis'!$H85=AF$1,'Benchmark Analysis'!$C85*5+'Benchmark Analysis'!$H85=AF$1),'Benchmark Analysis'!$L85*(1+'Benchmark Analysis'!$C$110)^'Cash Flow'!AF$1," ")</f>
        <v xml:space="preserve"> </v>
      </c>
      <c r="AG89" s="8" t="str">
        <f>IF(OR('Benchmark Analysis'!$H85=AG$1,'Benchmark Analysis'!$H85+'Benchmark Analysis'!$C85=AG$1,'Benchmark Analysis'!$C85*2+'Benchmark Analysis'!$H85=AG$1,'Benchmark Analysis'!$C85*3+'Benchmark Analysis'!$H85=AG$1,'Benchmark Analysis'!$C85*4+'Benchmark Analysis'!$H85=AG$1,'Benchmark Analysis'!$C85*5+'Benchmark Analysis'!$H85=AG$1),'Benchmark Analysis'!$L85*(1+'Benchmark Analysis'!$C$110)^'Cash Flow'!AG$1," ")</f>
        <v xml:space="preserve"> </v>
      </c>
    </row>
    <row r="90" spans="1:33" x14ac:dyDescent="0.2">
      <c r="A90" s="80" t="str">
        <f>'Benchmark Analysis'!A86</f>
        <v>26A</v>
      </c>
      <c r="B90" s="66" t="str">
        <f>'Benchmark Analysis'!B86</f>
        <v>Fire alarm panel - Mircom Series 1000</v>
      </c>
      <c r="C90" s="7"/>
      <c r="D90" s="8" t="str">
        <f>IF(OR('Benchmark Analysis'!$H86=D$1,'Benchmark Analysis'!$H86+'Benchmark Analysis'!$C86=D$1,'Benchmark Analysis'!$C86*2+'Benchmark Analysis'!$H86=D$1,'Benchmark Analysis'!$C86*3+'Benchmark Analysis'!$H86=D$1,'Benchmark Analysis'!$C86*4+'Benchmark Analysis'!$H86=D$1,'Benchmark Analysis'!$C86*5+'Benchmark Analysis'!$H86=D$1),'Benchmark Analysis'!$L86*(1+'Benchmark Analysis'!$C$110)^'Cash Flow'!D$1," ")</f>
        <v xml:space="preserve"> </v>
      </c>
      <c r="E90" s="8" t="str">
        <f>IF(OR('Benchmark Analysis'!$H86=E$1,'Benchmark Analysis'!$H86+'Benchmark Analysis'!$C86=E$1,'Benchmark Analysis'!$C86*2+'Benchmark Analysis'!$H86=E$1,'Benchmark Analysis'!$C86*3+'Benchmark Analysis'!$H86=E$1,'Benchmark Analysis'!$C86*4+'Benchmark Analysis'!$H86=E$1,'Benchmark Analysis'!$C86*5+'Benchmark Analysis'!$H86=E$1),'Benchmark Analysis'!$L86*(1+'Benchmark Analysis'!$C$110)^'Cash Flow'!E$1," ")</f>
        <v xml:space="preserve"> </v>
      </c>
      <c r="F90" s="8" t="str">
        <f>IF(OR('Benchmark Analysis'!$H86=F$1,'Benchmark Analysis'!$H86+'Benchmark Analysis'!$C86=F$1,'Benchmark Analysis'!$C86*2+'Benchmark Analysis'!$H86=F$1,'Benchmark Analysis'!$C86*3+'Benchmark Analysis'!$H86=F$1,'Benchmark Analysis'!$C86*4+'Benchmark Analysis'!$H86=F$1,'Benchmark Analysis'!$C86*5+'Benchmark Analysis'!$H86=F$1),'Benchmark Analysis'!$L86*(1+'Benchmark Analysis'!$C$110)^'Cash Flow'!F$1," ")</f>
        <v xml:space="preserve"> </v>
      </c>
      <c r="G90" s="8" t="str">
        <f>IF(OR('Benchmark Analysis'!$H86=G$1,'Benchmark Analysis'!$H86+'Benchmark Analysis'!$C86=G$1,'Benchmark Analysis'!$C86*2+'Benchmark Analysis'!$H86=G$1,'Benchmark Analysis'!$C86*3+'Benchmark Analysis'!$H86=G$1,'Benchmark Analysis'!$C86*4+'Benchmark Analysis'!$H86=G$1,'Benchmark Analysis'!$C86*5+'Benchmark Analysis'!$H86=G$1),'Benchmark Analysis'!$L86*(1+'Benchmark Analysis'!$C$110)^'Cash Flow'!G$1," ")</f>
        <v xml:space="preserve"> </v>
      </c>
      <c r="H90" s="8" t="str">
        <f>IF(OR('Benchmark Analysis'!$H86=H$1,'Benchmark Analysis'!$H86+'Benchmark Analysis'!$C86=H$1,'Benchmark Analysis'!$C86*2+'Benchmark Analysis'!$H86=H$1,'Benchmark Analysis'!$C86*3+'Benchmark Analysis'!$H86=H$1,'Benchmark Analysis'!$C86*4+'Benchmark Analysis'!$H86=H$1,'Benchmark Analysis'!$C86*5+'Benchmark Analysis'!$H86=H$1),'Benchmark Analysis'!$L86*(1+'Benchmark Analysis'!$C$110)^'Cash Flow'!H$1," ")</f>
        <v xml:space="preserve"> </v>
      </c>
      <c r="I90" s="8" t="str">
        <f>IF(OR('Benchmark Analysis'!$H86=I$1,'Benchmark Analysis'!$H86+'Benchmark Analysis'!$C86=I$1,'Benchmark Analysis'!$C86*2+'Benchmark Analysis'!$H86=I$1,'Benchmark Analysis'!$C86*3+'Benchmark Analysis'!$H86=I$1,'Benchmark Analysis'!$C86*4+'Benchmark Analysis'!$H86=I$1,'Benchmark Analysis'!$C86*5+'Benchmark Analysis'!$H86=I$1),'Benchmark Analysis'!$L86*(1+'Benchmark Analysis'!$C$110)^'Cash Flow'!I$1," ")</f>
        <v xml:space="preserve"> </v>
      </c>
      <c r="J90" s="8" t="str">
        <f>IF(OR('Benchmark Analysis'!$H86=J$1,'Benchmark Analysis'!$H86+'Benchmark Analysis'!$C86=J$1,'Benchmark Analysis'!$C86*2+'Benchmark Analysis'!$H86=J$1,'Benchmark Analysis'!$C86*3+'Benchmark Analysis'!$H86=J$1,'Benchmark Analysis'!$C86*4+'Benchmark Analysis'!$H86=J$1,'Benchmark Analysis'!$C86*5+'Benchmark Analysis'!$H86=J$1),'Benchmark Analysis'!$L86*(1+'Benchmark Analysis'!$C$110)^'Cash Flow'!J$1," ")</f>
        <v xml:space="preserve"> </v>
      </c>
      <c r="K90" s="8" t="str">
        <f>IF(OR('Benchmark Analysis'!$H86=K$1,'Benchmark Analysis'!$H86+'Benchmark Analysis'!$C86=K$1,'Benchmark Analysis'!$C86*2+'Benchmark Analysis'!$H86=K$1,'Benchmark Analysis'!$C86*3+'Benchmark Analysis'!$H86=K$1,'Benchmark Analysis'!$C86*4+'Benchmark Analysis'!$H86=K$1,'Benchmark Analysis'!$C86*5+'Benchmark Analysis'!$H86=K$1),'Benchmark Analysis'!$L86*(1+'Benchmark Analysis'!$C$110)^'Cash Flow'!K$1," ")</f>
        <v xml:space="preserve"> </v>
      </c>
      <c r="L90" s="8">
        <f>IF(OR('Benchmark Analysis'!$H86=L$1,'Benchmark Analysis'!$H86+'Benchmark Analysis'!$C86=L$1,'Benchmark Analysis'!$C86*2+'Benchmark Analysis'!$H86=L$1,'Benchmark Analysis'!$C86*3+'Benchmark Analysis'!$H86=L$1,'Benchmark Analysis'!$C86*4+'Benchmark Analysis'!$H86=L$1,'Benchmark Analysis'!$C86*5+'Benchmark Analysis'!$H86=L$1),'Benchmark Analysis'!$L86*(1+'Benchmark Analysis'!$C$110)^'Cash Flow'!L$1," ")</f>
        <v>5975.4628431115543</v>
      </c>
      <c r="M90" s="8" t="str">
        <f>IF(OR('Benchmark Analysis'!$H86=M$1,'Benchmark Analysis'!$H86+'Benchmark Analysis'!$C86=M$1,'Benchmark Analysis'!$C86*2+'Benchmark Analysis'!$H86=M$1,'Benchmark Analysis'!$C86*3+'Benchmark Analysis'!$H86=M$1,'Benchmark Analysis'!$C86*4+'Benchmark Analysis'!$H86=M$1,'Benchmark Analysis'!$C86*5+'Benchmark Analysis'!$H86=M$1),'Benchmark Analysis'!$L86*(1+'Benchmark Analysis'!$C$110)^'Cash Flow'!M$1," ")</f>
        <v xml:space="preserve"> </v>
      </c>
      <c r="N90" s="8" t="str">
        <f>IF(OR('Benchmark Analysis'!$H86=N$1,'Benchmark Analysis'!$H86+'Benchmark Analysis'!$C86=N$1,'Benchmark Analysis'!$C86*2+'Benchmark Analysis'!$H86=N$1,'Benchmark Analysis'!$C86*3+'Benchmark Analysis'!$H86=N$1,'Benchmark Analysis'!$C86*4+'Benchmark Analysis'!$H86=N$1,'Benchmark Analysis'!$C86*5+'Benchmark Analysis'!$H86=N$1),'Benchmark Analysis'!$L86*(1+'Benchmark Analysis'!$C$110)^'Cash Flow'!N$1," ")</f>
        <v xml:space="preserve"> </v>
      </c>
      <c r="O90" s="8" t="str">
        <f>IF(OR('Benchmark Analysis'!$H86=O$1,'Benchmark Analysis'!$H86+'Benchmark Analysis'!$C86=O$1,'Benchmark Analysis'!$C86*2+'Benchmark Analysis'!$H86=O$1,'Benchmark Analysis'!$C86*3+'Benchmark Analysis'!$H86=O$1,'Benchmark Analysis'!$C86*4+'Benchmark Analysis'!$H86=O$1,'Benchmark Analysis'!$C86*5+'Benchmark Analysis'!$H86=O$1),'Benchmark Analysis'!$L86*(1+'Benchmark Analysis'!$C$110)^'Cash Flow'!O$1," ")</f>
        <v xml:space="preserve"> </v>
      </c>
      <c r="P90" s="8" t="str">
        <f>IF(OR('Benchmark Analysis'!$H86=P$1,'Benchmark Analysis'!$H86+'Benchmark Analysis'!$C86=P$1,'Benchmark Analysis'!$C86*2+'Benchmark Analysis'!$H86=P$1,'Benchmark Analysis'!$C86*3+'Benchmark Analysis'!$H86=P$1,'Benchmark Analysis'!$C86*4+'Benchmark Analysis'!$H86=P$1,'Benchmark Analysis'!$C86*5+'Benchmark Analysis'!$H86=P$1),'Benchmark Analysis'!$L86*(1+'Benchmark Analysis'!$C$110)^'Cash Flow'!P$1," ")</f>
        <v xml:space="preserve"> </v>
      </c>
      <c r="Q90" s="8" t="str">
        <f>IF(OR('Benchmark Analysis'!$H86=Q$1,'Benchmark Analysis'!$H86+'Benchmark Analysis'!$C86=Q$1,'Benchmark Analysis'!$C86*2+'Benchmark Analysis'!$H86=Q$1,'Benchmark Analysis'!$C86*3+'Benchmark Analysis'!$H86=Q$1,'Benchmark Analysis'!$C86*4+'Benchmark Analysis'!$H86=Q$1,'Benchmark Analysis'!$C86*5+'Benchmark Analysis'!$H86=Q$1),'Benchmark Analysis'!$L86*(1+'Benchmark Analysis'!$C$110)^'Cash Flow'!Q$1," ")</f>
        <v xml:space="preserve"> </v>
      </c>
      <c r="R90" s="8" t="str">
        <f>IF(OR('Benchmark Analysis'!$H86=R$1,'Benchmark Analysis'!$H86+'Benchmark Analysis'!$C86=R$1,'Benchmark Analysis'!$C86*2+'Benchmark Analysis'!$H86=R$1,'Benchmark Analysis'!$C86*3+'Benchmark Analysis'!$H86=R$1,'Benchmark Analysis'!$C86*4+'Benchmark Analysis'!$H86=R$1,'Benchmark Analysis'!$C86*5+'Benchmark Analysis'!$H86=R$1),'Benchmark Analysis'!$L86*(1+'Benchmark Analysis'!$C$110)^'Cash Flow'!R$1," ")</f>
        <v xml:space="preserve"> </v>
      </c>
      <c r="S90" s="8" t="str">
        <f>IF(OR('Benchmark Analysis'!$H86=S$1,'Benchmark Analysis'!$H86+'Benchmark Analysis'!$C86=S$1,'Benchmark Analysis'!$C86*2+'Benchmark Analysis'!$H86=S$1,'Benchmark Analysis'!$C86*3+'Benchmark Analysis'!$H86=S$1,'Benchmark Analysis'!$C86*4+'Benchmark Analysis'!$H86=S$1,'Benchmark Analysis'!$C86*5+'Benchmark Analysis'!$H86=S$1),'Benchmark Analysis'!$L86*(1+'Benchmark Analysis'!$C$110)^'Cash Flow'!S$1," ")</f>
        <v xml:space="preserve"> </v>
      </c>
      <c r="T90" s="8" t="str">
        <f>IF(OR('Benchmark Analysis'!$H86=T$1,'Benchmark Analysis'!$H86+'Benchmark Analysis'!$C86=T$1,'Benchmark Analysis'!$C86*2+'Benchmark Analysis'!$H86=T$1,'Benchmark Analysis'!$C86*3+'Benchmark Analysis'!$H86=T$1,'Benchmark Analysis'!$C86*4+'Benchmark Analysis'!$H86=T$1,'Benchmark Analysis'!$C86*5+'Benchmark Analysis'!$H86=T$1),'Benchmark Analysis'!$L86*(1+'Benchmark Analysis'!$C$110)^'Cash Flow'!T$1," ")</f>
        <v xml:space="preserve"> </v>
      </c>
      <c r="U90" s="8" t="str">
        <f>IF(OR('Benchmark Analysis'!$H86=U$1,'Benchmark Analysis'!$H86+'Benchmark Analysis'!$C86=U$1,'Benchmark Analysis'!$C86*2+'Benchmark Analysis'!$H86=U$1,'Benchmark Analysis'!$C86*3+'Benchmark Analysis'!$H86=U$1,'Benchmark Analysis'!$C86*4+'Benchmark Analysis'!$H86=U$1,'Benchmark Analysis'!$C86*5+'Benchmark Analysis'!$H86=U$1),'Benchmark Analysis'!$L86*(1+'Benchmark Analysis'!$C$110)^'Cash Flow'!U$1," ")</f>
        <v xml:space="preserve"> </v>
      </c>
      <c r="V90" s="8" t="str">
        <f>IF(OR('Benchmark Analysis'!$H86=V$1,'Benchmark Analysis'!$H86+'Benchmark Analysis'!$C86=V$1,'Benchmark Analysis'!$C86*2+'Benchmark Analysis'!$H86=V$1,'Benchmark Analysis'!$C86*3+'Benchmark Analysis'!$H86=V$1,'Benchmark Analysis'!$C86*4+'Benchmark Analysis'!$H86=V$1,'Benchmark Analysis'!$C86*5+'Benchmark Analysis'!$H86=V$1),'Benchmark Analysis'!$L86*(1+'Benchmark Analysis'!$C$110)^'Cash Flow'!V$1," ")</f>
        <v xml:space="preserve"> </v>
      </c>
      <c r="W90" s="8" t="str">
        <f>IF(OR('Benchmark Analysis'!$H86=W$1,'Benchmark Analysis'!$H86+'Benchmark Analysis'!$C86=W$1,'Benchmark Analysis'!$C86*2+'Benchmark Analysis'!$H86=W$1,'Benchmark Analysis'!$C86*3+'Benchmark Analysis'!$H86=W$1,'Benchmark Analysis'!$C86*4+'Benchmark Analysis'!$H86=W$1,'Benchmark Analysis'!$C86*5+'Benchmark Analysis'!$H86=W$1),'Benchmark Analysis'!$L86*(1+'Benchmark Analysis'!$C$110)^'Cash Flow'!W$1," ")</f>
        <v xml:space="preserve"> </v>
      </c>
      <c r="X90" s="8" t="str">
        <f>IF(OR('Benchmark Analysis'!$H86=X$1,'Benchmark Analysis'!$H86+'Benchmark Analysis'!$C86=X$1,'Benchmark Analysis'!$C86*2+'Benchmark Analysis'!$H86=X$1,'Benchmark Analysis'!$C86*3+'Benchmark Analysis'!$H86=X$1,'Benchmark Analysis'!$C86*4+'Benchmark Analysis'!$H86=X$1,'Benchmark Analysis'!$C86*5+'Benchmark Analysis'!$H86=X$1),'Benchmark Analysis'!$L86*(1+'Benchmark Analysis'!$C$110)^'Cash Flow'!X$1," ")</f>
        <v xml:space="preserve"> </v>
      </c>
      <c r="Y90" s="8" t="str">
        <f>IF(OR('Benchmark Analysis'!$H86=Y$1,'Benchmark Analysis'!$H86+'Benchmark Analysis'!$C86=Y$1,'Benchmark Analysis'!$C86*2+'Benchmark Analysis'!$H86=Y$1,'Benchmark Analysis'!$C86*3+'Benchmark Analysis'!$H86=Y$1,'Benchmark Analysis'!$C86*4+'Benchmark Analysis'!$H86=Y$1,'Benchmark Analysis'!$C86*5+'Benchmark Analysis'!$H86=Y$1),'Benchmark Analysis'!$L86*(1+'Benchmark Analysis'!$C$110)^'Cash Flow'!Y$1," ")</f>
        <v xml:space="preserve"> </v>
      </c>
      <c r="Z90" s="8" t="str">
        <f>IF(OR('Benchmark Analysis'!$H86=Z$1,'Benchmark Analysis'!$H86+'Benchmark Analysis'!$C86=Z$1,'Benchmark Analysis'!$C86*2+'Benchmark Analysis'!$H86=Z$1,'Benchmark Analysis'!$C86*3+'Benchmark Analysis'!$H86=Z$1,'Benchmark Analysis'!$C86*4+'Benchmark Analysis'!$H86=Z$1,'Benchmark Analysis'!$C86*5+'Benchmark Analysis'!$H86=Z$1),'Benchmark Analysis'!$L86*(1+'Benchmark Analysis'!$C$110)^'Cash Flow'!Z$1," ")</f>
        <v xml:space="preserve"> </v>
      </c>
      <c r="AA90" s="8" t="str">
        <f>IF(OR('Benchmark Analysis'!$H86=AA$1,'Benchmark Analysis'!$H86+'Benchmark Analysis'!$C86=AA$1,'Benchmark Analysis'!$C86*2+'Benchmark Analysis'!$H86=AA$1,'Benchmark Analysis'!$C86*3+'Benchmark Analysis'!$H86=AA$1,'Benchmark Analysis'!$C86*4+'Benchmark Analysis'!$H86=AA$1,'Benchmark Analysis'!$C86*5+'Benchmark Analysis'!$H86=AA$1),'Benchmark Analysis'!$L86*(1+'Benchmark Analysis'!$C$110)^'Cash Flow'!AA$1," ")</f>
        <v xml:space="preserve"> </v>
      </c>
      <c r="AB90" s="8" t="str">
        <f>IF(OR('Benchmark Analysis'!$H86=AB$1,'Benchmark Analysis'!$H86+'Benchmark Analysis'!$C86=AB$1,'Benchmark Analysis'!$C86*2+'Benchmark Analysis'!$H86=AB$1,'Benchmark Analysis'!$C86*3+'Benchmark Analysis'!$H86=AB$1,'Benchmark Analysis'!$C86*4+'Benchmark Analysis'!$H86=AB$1,'Benchmark Analysis'!$C86*5+'Benchmark Analysis'!$H86=AB$1),'Benchmark Analysis'!$L86*(1+'Benchmark Analysis'!$C$110)^'Cash Flow'!AB$1," ")</f>
        <v xml:space="preserve"> </v>
      </c>
      <c r="AC90" s="8" t="str">
        <f>IF(OR('Benchmark Analysis'!$H86=AC$1,'Benchmark Analysis'!$H86+'Benchmark Analysis'!$C86=AC$1,'Benchmark Analysis'!$C86*2+'Benchmark Analysis'!$H86=AC$1,'Benchmark Analysis'!$C86*3+'Benchmark Analysis'!$H86=AC$1,'Benchmark Analysis'!$C86*4+'Benchmark Analysis'!$H86=AC$1,'Benchmark Analysis'!$C86*5+'Benchmark Analysis'!$H86=AC$1),'Benchmark Analysis'!$L86*(1+'Benchmark Analysis'!$C$110)^'Cash Flow'!AC$1," ")</f>
        <v xml:space="preserve"> </v>
      </c>
      <c r="AD90" s="8" t="str">
        <f>IF(OR('Benchmark Analysis'!$H86=AD$1,'Benchmark Analysis'!$H86+'Benchmark Analysis'!$C86=AD$1,'Benchmark Analysis'!$C86*2+'Benchmark Analysis'!$H86=AD$1,'Benchmark Analysis'!$C86*3+'Benchmark Analysis'!$H86=AD$1,'Benchmark Analysis'!$C86*4+'Benchmark Analysis'!$H86=AD$1,'Benchmark Analysis'!$C86*5+'Benchmark Analysis'!$H86=AD$1),'Benchmark Analysis'!$L86*(1+'Benchmark Analysis'!$C$110)^'Cash Flow'!AD$1," ")</f>
        <v xml:space="preserve"> </v>
      </c>
      <c r="AE90" s="8" t="str">
        <f>IF(OR('Benchmark Analysis'!$H86=AE$1,'Benchmark Analysis'!$H86+'Benchmark Analysis'!$C86=AE$1,'Benchmark Analysis'!$C86*2+'Benchmark Analysis'!$H86=AE$1,'Benchmark Analysis'!$C86*3+'Benchmark Analysis'!$H86=AE$1,'Benchmark Analysis'!$C86*4+'Benchmark Analysis'!$H86=AE$1,'Benchmark Analysis'!$C86*5+'Benchmark Analysis'!$H86=AE$1),'Benchmark Analysis'!$L86*(1+'Benchmark Analysis'!$C$110)^'Cash Flow'!AE$1," ")</f>
        <v xml:space="preserve"> </v>
      </c>
      <c r="AF90" s="8" t="str">
        <f>IF(OR('Benchmark Analysis'!$H86=AF$1,'Benchmark Analysis'!$H86+'Benchmark Analysis'!$C86=AF$1,'Benchmark Analysis'!$C86*2+'Benchmark Analysis'!$H86=AF$1,'Benchmark Analysis'!$C86*3+'Benchmark Analysis'!$H86=AF$1,'Benchmark Analysis'!$C86*4+'Benchmark Analysis'!$H86=AF$1,'Benchmark Analysis'!$C86*5+'Benchmark Analysis'!$H86=AF$1),'Benchmark Analysis'!$L86*(1+'Benchmark Analysis'!$C$110)^'Cash Flow'!AF$1," ")</f>
        <v xml:space="preserve"> </v>
      </c>
      <c r="AG90" s="8" t="str">
        <f>IF(OR('Benchmark Analysis'!$H86=AG$1,'Benchmark Analysis'!$H86+'Benchmark Analysis'!$C86=AG$1,'Benchmark Analysis'!$C86*2+'Benchmark Analysis'!$H86=AG$1,'Benchmark Analysis'!$C86*3+'Benchmark Analysis'!$H86=AG$1,'Benchmark Analysis'!$C86*4+'Benchmark Analysis'!$H86=AG$1,'Benchmark Analysis'!$C86*5+'Benchmark Analysis'!$H86=AG$1),'Benchmark Analysis'!$L86*(1+'Benchmark Analysis'!$C$110)^'Cash Flow'!AG$1," ")</f>
        <v xml:space="preserve"> </v>
      </c>
    </row>
    <row r="91" spans="1:33" x14ac:dyDescent="0.2">
      <c r="A91" s="80" t="str">
        <f>'Benchmark Analysis'!A87</f>
        <v>26B</v>
      </c>
      <c r="B91" s="66" t="str">
        <f>'Benchmark Analysis'!B87</f>
        <v>Fire alarm components - heat detectors</v>
      </c>
      <c r="C91" s="7"/>
      <c r="D91" s="8" t="str">
        <f>IF(OR('Benchmark Analysis'!$H87=D$1,'Benchmark Analysis'!$H87+'Benchmark Analysis'!$C87=D$1,'Benchmark Analysis'!$C87*2+'Benchmark Analysis'!$H87=D$1,'Benchmark Analysis'!$C87*3+'Benchmark Analysis'!$H87=D$1,'Benchmark Analysis'!$C87*4+'Benchmark Analysis'!$H87=D$1,'Benchmark Analysis'!$C87*5+'Benchmark Analysis'!$H87=D$1),'Benchmark Analysis'!$L87*(1+'Benchmark Analysis'!$C$110)^'Cash Flow'!D$1," ")</f>
        <v xml:space="preserve"> </v>
      </c>
      <c r="E91" s="8" t="str">
        <f>IF(OR('Benchmark Analysis'!$H87=E$1,'Benchmark Analysis'!$H87+'Benchmark Analysis'!$C87=E$1,'Benchmark Analysis'!$C87*2+'Benchmark Analysis'!$H87=E$1,'Benchmark Analysis'!$C87*3+'Benchmark Analysis'!$H87=E$1,'Benchmark Analysis'!$C87*4+'Benchmark Analysis'!$H87=E$1,'Benchmark Analysis'!$C87*5+'Benchmark Analysis'!$H87=E$1),'Benchmark Analysis'!$L87*(1+'Benchmark Analysis'!$C$110)^'Cash Flow'!E$1," ")</f>
        <v xml:space="preserve"> </v>
      </c>
      <c r="F91" s="8" t="str">
        <f>IF(OR('Benchmark Analysis'!$H87=F$1,'Benchmark Analysis'!$H87+'Benchmark Analysis'!$C87=F$1,'Benchmark Analysis'!$C87*2+'Benchmark Analysis'!$H87=F$1,'Benchmark Analysis'!$C87*3+'Benchmark Analysis'!$H87=F$1,'Benchmark Analysis'!$C87*4+'Benchmark Analysis'!$H87=F$1,'Benchmark Analysis'!$C87*5+'Benchmark Analysis'!$H87=F$1),'Benchmark Analysis'!$L87*(1+'Benchmark Analysis'!$C$110)^'Cash Flow'!F$1," ")</f>
        <v xml:space="preserve"> </v>
      </c>
      <c r="G91" s="8" t="str">
        <f>IF(OR('Benchmark Analysis'!$H87=G$1,'Benchmark Analysis'!$H87+'Benchmark Analysis'!$C87=G$1,'Benchmark Analysis'!$C87*2+'Benchmark Analysis'!$H87=G$1,'Benchmark Analysis'!$C87*3+'Benchmark Analysis'!$H87=G$1,'Benchmark Analysis'!$C87*4+'Benchmark Analysis'!$H87=G$1,'Benchmark Analysis'!$C87*5+'Benchmark Analysis'!$H87=G$1),'Benchmark Analysis'!$L87*(1+'Benchmark Analysis'!$C$110)^'Cash Flow'!G$1," ")</f>
        <v xml:space="preserve"> </v>
      </c>
      <c r="H91" s="8" t="str">
        <f>IF(OR('Benchmark Analysis'!$H87=H$1,'Benchmark Analysis'!$H87+'Benchmark Analysis'!$C87=H$1,'Benchmark Analysis'!$C87*2+'Benchmark Analysis'!$H87=H$1,'Benchmark Analysis'!$C87*3+'Benchmark Analysis'!$H87=H$1,'Benchmark Analysis'!$C87*4+'Benchmark Analysis'!$H87=H$1,'Benchmark Analysis'!$C87*5+'Benchmark Analysis'!$H87=H$1),'Benchmark Analysis'!$L87*(1+'Benchmark Analysis'!$C$110)^'Cash Flow'!H$1," ")</f>
        <v xml:space="preserve"> </v>
      </c>
      <c r="I91" s="8" t="str">
        <f>IF(OR('Benchmark Analysis'!$H87=I$1,'Benchmark Analysis'!$H87+'Benchmark Analysis'!$C87=I$1,'Benchmark Analysis'!$C87*2+'Benchmark Analysis'!$H87=I$1,'Benchmark Analysis'!$C87*3+'Benchmark Analysis'!$H87=I$1,'Benchmark Analysis'!$C87*4+'Benchmark Analysis'!$H87=I$1,'Benchmark Analysis'!$C87*5+'Benchmark Analysis'!$H87=I$1),'Benchmark Analysis'!$L87*(1+'Benchmark Analysis'!$C$110)^'Cash Flow'!I$1," ")</f>
        <v xml:space="preserve"> </v>
      </c>
      <c r="J91" s="8">
        <f>IF(OR('Benchmark Analysis'!$H87=J$1,'Benchmark Analysis'!$H87+'Benchmark Analysis'!$C87=J$1,'Benchmark Analysis'!$C87*2+'Benchmark Analysis'!$H87=J$1,'Benchmark Analysis'!$C87*3+'Benchmark Analysis'!$H87=J$1,'Benchmark Analysis'!$C87*4+'Benchmark Analysis'!$H87=J$1,'Benchmark Analysis'!$C87*5+'Benchmark Analysis'!$H87=J$1),'Benchmark Analysis'!$L87*(1+'Benchmark Analysis'!$C$110)^'Cash Flow'!J$1," ")</f>
        <v>574.34283382463991</v>
      </c>
      <c r="K91" s="8" t="str">
        <f>IF(OR('Benchmark Analysis'!$H87=K$1,'Benchmark Analysis'!$H87+'Benchmark Analysis'!$C87=K$1,'Benchmark Analysis'!$C87*2+'Benchmark Analysis'!$H87=K$1,'Benchmark Analysis'!$C87*3+'Benchmark Analysis'!$H87=K$1,'Benchmark Analysis'!$C87*4+'Benchmark Analysis'!$H87=K$1,'Benchmark Analysis'!$C87*5+'Benchmark Analysis'!$H87=K$1),'Benchmark Analysis'!$L87*(1+'Benchmark Analysis'!$C$110)^'Cash Flow'!K$1," ")</f>
        <v xml:space="preserve"> </v>
      </c>
      <c r="L91" s="8" t="str">
        <f>IF(OR('Benchmark Analysis'!$H87=L$1,'Benchmark Analysis'!$H87+'Benchmark Analysis'!$C87=L$1,'Benchmark Analysis'!$C87*2+'Benchmark Analysis'!$H87=L$1,'Benchmark Analysis'!$C87*3+'Benchmark Analysis'!$H87=L$1,'Benchmark Analysis'!$C87*4+'Benchmark Analysis'!$H87=L$1,'Benchmark Analysis'!$C87*5+'Benchmark Analysis'!$H87=L$1),'Benchmark Analysis'!$L87*(1+'Benchmark Analysis'!$C$110)^'Cash Flow'!L$1," ")</f>
        <v xml:space="preserve"> </v>
      </c>
      <c r="M91" s="8" t="str">
        <f>IF(OR('Benchmark Analysis'!$H87=M$1,'Benchmark Analysis'!$H87+'Benchmark Analysis'!$C87=M$1,'Benchmark Analysis'!$C87*2+'Benchmark Analysis'!$H87=M$1,'Benchmark Analysis'!$C87*3+'Benchmark Analysis'!$H87=M$1,'Benchmark Analysis'!$C87*4+'Benchmark Analysis'!$H87=M$1,'Benchmark Analysis'!$C87*5+'Benchmark Analysis'!$H87=M$1),'Benchmark Analysis'!$L87*(1+'Benchmark Analysis'!$C$110)^'Cash Flow'!M$1," ")</f>
        <v xml:space="preserve"> </v>
      </c>
      <c r="N91" s="8" t="str">
        <f>IF(OR('Benchmark Analysis'!$H87=N$1,'Benchmark Analysis'!$H87+'Benchmark Analysis'!$C87=N$1,'Benchmark Analysis'!$C87*2+'Benchmark Analysis'!$H87=N$1,'Benchmark Analysis'!$C87*3+'Benchmark Analysis'!$H87=N$1,'Benchmark Analysis'!$C87*4+'Benchmark Analysis'!$H87=N$1,'Benchmark Analysis'!$C87*5+'Benchmark Analysis'!$H87=N$1),'Benchmark Analysis'!$L87*(1+'Benchmark Analysis'!$C$110)^'Cash Flow'!N$1," ")</f>
        <v xml:space="preserve"> </v>
      </c>
      <c r="O91" s="8" t="str">
        <f>IF(OR('Benchmark Analysis'!$H87=O$1,'Benchmark Analysis'!$H87+'Benchmark Analysis'!$C87=O$1,'Benchmark Analysis'!$C87*2+'Benchmark Analysis'!$H87=O$1,'Benchmark Analysis'!$C87*3+'Benchmark Analysis'!$H87=O$1,'Benchmark Analysis'!$C87*4+'Benchmark Analysis'!$H87=O$1,'Benchmark Analysis'!$C87*5+'Benchmark Analysis'!$H87=O$1),'Benchmark Analysis'!$L87*(1+'Benchmark Analysis'!$C$110)^'Cash Flow'!O$1," ")</f>
        <v xml:space="preserve"> </v>
      </c>
      <c r="P91" s="8" t="str">
        <f>IF(OR('Benchmark Analysis'!$H87=P$1,'Benchmark Analysis'!$H87+'Benchmark Analysis'!$C87=P$1,'Benchmark Analysis'!$C87*2+'Benchmark Analysis'!$H87=P$1,'Benchmark Analysis'!$C87*3+'Benchmark Analysis'!$H87=P$1,'Benchmark Analysis'!$C87*4+'Benchmark Analysis'!$H87=P$1,'Benchmark Analysis'!$C87*5+'Benchmark Analysis'!$H87=P$1),'Benchmark Analysis'!$L87*(1+'Benchmark Analysis'!$C$110)^'Cash Flow'!P$1," ")</f>
        <v xml:space="preserve"> </v>
      </c>
      <c r="Q91" s="8" t="str">
        <f>IF(OR('Benchmark Analysis'!$H87=Q$1,'Benchmark Analysis'!$H87+'Benchmark Analysis'!$C87=Q$1,'Benchmark Analysis'!$C87*2+'Benchmark Analysis'!$H87=Q$1,'Benchmark Analysis'!$C87*3+'Benchmark Analysis'!$H87=Q$1,'Benchmark Analysis'!$C87*4+'Benchmark Analysis'!$H87=Q$1,'Benchmark Analysis'!$C87*5+'Benchmark Analysis'!$H87=Q$1),'Benchmark Analysis'!$L87*(1+'Benchmark Analysis'!$C$110)^'Cash Flow'!Q$1," ")</f>
        <v xml:space="preserve"> </v>
      </c>
      <c r="R91" s="8" t="str">
        <f>IF(OR('Benchmark Analysis'!$H87=R$1,'Benchmark Analysis'!$H87+'Benchmark Analysis'!$C87=R$1,'Benchmark Analysis'!$C87*2+'Benchmark Analysis'!$H87=R$1,'Benchmark Analysis'!$C87*3+'Benchmark Analysis'!$H87=R$1,'Benchmark Analysis'!$C87*4+'Benchmark Analysis'!$H87=R$1,'Benchmark Analysis'!$C87*5+'Benchmark Analysis'!$H87=R$1),'Benchmark Analysis'!$L87*(1+'Benchmark Analysis'!$C$110)^'Cash Flow'!R$1," ")</f>
        <v xml:space="preserve"> </v>
      </c>
      <c r="S91" s="8" t="str">
        <f>IF(OR('Benchmark Analysis'!$H87=S$1,'Benchmark Analysis'!$H87+'Benchmark Analysis'!$C87=S$1,'Benchmark Analysis'!$C87*2+'Benchmark Analysis'!$H87=S$1,'Benchmark Analysis'!$C87*3+'Benchmark Analysis'!$H87=S$1,'Benchmark Analysis'!$C87*4+'Benchmark Analysis'!$H87=S$1,'Benchmark Analysis'!$C87*5+'Benchmark Analysis'!$H87=S$1),'Benchmark Analysis'!$L87*(1+'Benchmark Analysis'!$C$110)^'Cash Flow'!S$1," ")</f>
        <v xml:space="preserve"> </v>
      </c>
      <c r="T91" s="8" t="str">
        <f>IF(OR('Benchmark Analysis'!$H87=T$1,'Benchmark Analysis'!$H87+'Benchmark Analysis'!$C87=T$1,'Benchmark Analysis'!$C87*2+'Benchmark Analysis'!$H87=T$1,'Benchmark Analysis'!$C87*3+'Benchmark Analysis'!$H87=T$1,'Benchmark Analysis'!$C87*4+'Benchmark Analysis'!$H87=T$1,'Benchmark Analysis'!$C87*5+'Benchmark Analysis'!$H87=T$1),'Benchmark Analysis'!$L87*(1+'Benchmark Analysis'!$C$110)^'Cash Flow'!T$1," ")</f>
        <v xml:space="preserve"> </v>
      </c>
      <c r="U91" s="8" t="str">
        <f>IF(OR('Benchmark Analysis'!$H87=U$1,'Benchmark Analysis'!$H87+'Benchmark Analysis'!$C87=U$1,'Benchmark Analysis'!$C87*2+'Benchmark Analysis'!$H87=U$1,'Benchmark Analysis'!$C87*3+'Benchmark Analysis'!$H87=U$1,'Benchmark Analysis'!$C87*4+'Benchmark Analysis'!$H87=U$1,'Benchmark Analysis'!$C87*5+'Benchmark Analysis'!$H87=U$1),'Benchmark Analysis'!$L87*(1+'Benchmark Analysis'!$C$110)^'Cash Flow'!U$1," ")</f>
        <v xml:space="preserve"> </v>
      </c>
      <c r="V91" s="8" t="str">
        <f>IF(OR('Benchmark Analysis'!$H87=V$1,'Benchmark Analysis'!$H87+'Benchmark Analysis'!$C87=V$1,'Benchmark Analysis'!$C87*2+'Benchmark Analysis'!$H87=V$1,'Benchmark Analysis'!$C87*3+'Benchmark Analysis'!$H87=V$1,'Benchmark Analysis'!$C87*4+'Benchmark Analysis'!$H87=V$1,'Benchmark Analysis'!$C87*5+'Benchmark Analysis'!$H87=V$1),'Benchmark Analysis'!$L87*(1+'Benchmark Analysis'!$C$110)^'Cash Flow'!V$1," ")</f>
        <v xml:space="preserve"> </v>
      </c>
      <c r="W91" s="8" t="str">
        <f>IF(OR('Benchmark Analysis'!$H87=W$1,'Benchmark Analysis'!$H87+'Benchmark Analysis'!$C87=W$1,'Benchmark Analysis'!$C87*2+'Benchmark Analysis'!$H87=W$1,'Benchmark Analysis'!$C87*3+'Benchmark Analysis'!$H87=W$1,'Benchmark Analysis'!$C87*4+'Benchmark Analysis'!$H87=W$1,'Benchmark Analysis'!$C87*5+'Benchmark Analysis'!$H87=W$1),'Benchmark Analysis'!$L87*(1+'Benchmark Analysis'!$C$110)^'Cash Flow'!W$1," ")</f>
        <v xml:space="preserve"> </v>
      </c>
      <c r="X91" s="8" t="str">
        <f>IF(OR('Benchmark Analysis'!$H87=X$1,'Benchmark Analysis'!$H87+'Benchmark Analysis'!$C87=X$1,'Benchmark Analysis'!$C87*2+'Benchmark Analysis'!$H87=X$1,'Benchmark Analysis'!$C87*3+'Benchmark Analysis'!$H87=X$1,'Benchmark Analysis'!$C87*4+'Benchmark Analysis'!$H87=X$1,'Benchmark Analysis'!$C87*5+'Benchmark Analysis'!$H87=X$1),'Benchmark Analysis'!$L87*(1+'Benchmark Analysis'!$C$110)^'Cash Flow'!X$1," ")</f>
        <v xml:space="preserve"> </v>
      </c>
      <c r="Y91" s="8" t="str">
        <f>IF(OR('Benchmark Analysis'!$H87=Y$1,'Benchmark Analysis'!$H87+'Benchmark Analysis'!$C87=Y$1,'Benchmark Analysis'!$C87*2+'Benchmark Analysis'!$H87=Y$1,'Benchmark Analysis'!$C87*3+'Benchmark Analysis'!$H87=Y$1,'Benchmark Analysis'!$C87*4+'Benchmark Analysis'!$H87=Y$1,'Benchmark Analysis'!$C87*5+'Benchmark Analysis'!$H87=Y$1),'Benchmark Analysis'!$L87*(1+'Benchmark Analysis'!$C$110)^'Cash Flow'!Y$1," ")</f>
        <v xml:space="preserve"> </v>
      </c>
      <c r="Z91" s="8" t="str">
        <f>IF(OR('Benchmark Analysis'!$H87=Z$1,'Benchmark Analysis'!$H87+'Benchmark Analysis'!$C87=Z$1,'Benchmark Analysis'!$C87*2+'Benchmark Analysis'!$H87=Z$1,'Benchmark Analysis'!$C87*3+'Benchmark Analysis'!$H87=Z$1,'Benchmark Analysis'!$C87*4+'Benchmark Analysis'!$H87=Z$1,'Benchmark Analysis'!$C87*5+'Benchmark Analysis'!$H87=Z$1),'Benchmark Analysis'!$L87*(1+'Benchmark Analysis'!$C$110)^'Cash Flow'!Z$1," ")</f>
        <v xml:space="preserve"> </v>
      </c>
      <c r="AA91" s="8" t="str">
        <f>IF(OR('Benchmark Analysis'!$H87=AA$1,'Benchmark Analysis'!$H87+'Benchmark Analysis'!$C87=AA$1,'Benchmark Analysis'!$C87*2+'Benchmark Analysis'!$H87=AA$1,'Benchmark Analysis'!$C87*3+'Benchmark Analysis'!$H87=AA$1,'Benchmark Analysis'!$C87*4+'Benchmark Analysis'!$H87=AA$1,'Benchmark Analysis'!$C87*5+'Benchmark Analysis'!$H87=AA$1),'Benchmark Analysis'!$L87*(1+'Benchmark Analysis'!$C$110)^'Cash Flow'!AA$1," ")</f>
        <v xml:space="preserve"> </v>
      </c>
      <c r="AB91" s="8" t="str">
        <f>IF(OR('Benchmark Analysis'!$H87=AB$1,'Benchmark Analysis'!$H87+'Benchmark Analysis'!$C87=AB$1,'Benchmark Analysis'!$C87*2+'Benchmark Analysis'!$H87=AB$1,'Benchmark Analysis'!$C87*3+'Benchmark Analysis'!$H87=AB$1,'Benchmark Analysis'!$C87*4+'Benchmark Analysis'!$H87=AB$1,'Benchmark Analysis'!$C87*5+'Benchmark Analysis'!$H87=AB$1),'Benchmark Analysis'!$L87*(1+'Benchmark Analysis'!$C$110)^'Cash Flow'!AB$1," ")</f>
        <v xml:space="preserve"> </v>
      </c>
      <c r="AC91" s="8" t="str">
        <f>IF(OR('Benchmark Analysis'!$H87=AC$1,'Benchmark Analysis'!$H87+'Benchmark Analysis'!$C87=AC$1,'Benchmark Analysis'!$C87*2+'Benchmark Analysis'!$H87=AC$1,'Benchmark Analysis'!$C87*3+'Benchmark Analysis'!$H87=AC$1,'Benchmark Analysis'!$C87*4+'Benchmark Analysis'!$H87=AC$1,'Benchmark Analysis'!$C87*5+'Benchmark Analysis'!$H87=AC$1),'Benchmark Analysis'!$L87*(1+'Benchmark Analysis'!$C$110)^'Cash Flow'!AC$1," ")</f>
        <v xml:space="preserve"> </v>
      </c>
      <c r="AD91" s="8" t="str">
        <f>IF(OR('Benchmark Analysis'!$H87=AD$1,'Benchmark Analysis'!$H87+'Benchmark Analysis'!$C87=AD$1,'Benchmark Analysis'!$C87*2+'Benchmark Analysis'!$H87=AD$1,'Benchmark Analysis'!$C87*3+'Benchmark Analysis'!$H87=AD$1,'Benchmark Analysis'!$C87*4+'Benchmark Analysis'!$H87=AD$1,'Benchmark Analysis'!$C87*5+'Benchmark Analysis'!$H87=AD$1),'Benchmark Analysis'!$L87*(1+'Benchmark Analysis'!$C$110)^'Cash Flow'!AD$1," ")</f>
        <v xml:space="preserve"> </v>
      </c>
      <c r="AE91" s="8" t="str">
        <f>IF(OR('Benchmark Analysis'!$H87=AE$1,'Benchmark Analysis'!$H87+'Benchmark Analysis'!$C87=AE$1,'Benchmark Analysis'!$C87*2+'Benchmark Analysis'!$H87=AE$1,'Benchmark Analysis'!$C87*3+'Benchmark Analysis'!$H87=AE$1,'Benchmark Analysis'!$C87*4+'Benchmark Analysis'!$H87=AE$1,'Benchmark Analysis'!$C87*5+'Benchmark Analysis'!$H87=AE$1),'Benchmark Analysis'!$L87*(1+'Benchmark Analysis'!$C$110)^'Cash Flow'!AE$1," ")</f>
        <v xml:space="preserve"> </v>
      </c>
      <c r="AF91" s="8" t="str">
        <f>IF(OR('Benchmark Analysis'!$H87=AF$1,'Benchmark Analysis'!$H87+'Benchmark Analysis'!$C87=AF$1,'Benchmark Analysis'!$C87*2+'Benchmark Analysis'!$H87=AF$1,'Benchmark Analysis'!$C87*3+'Benchmark Analysis'!$H87=AF$1,'Benchmark Analysis'!$C87*4+'Benchmark Analysis'!$H87=AF$1,'Benchmark Analysis'!$C87*5+'Benchmark Analysis'!$H87=AF$1),'Benchmark Analysis'!$L87*(1+'Benchmark Analysis'!$C$110)^'Cash Flow'!AF$1," ")</f>
        <v xml:space="preserve"> </v>
      </c>
      <c r="AG91" s="8" t="str">
        <f>IF(OR('Benchmark Analysis'!$H87=AG$1,'Benchmark Analysis'!$H87+'Benchmark Analysis'!$C87=AG$1,'Benchmark Analysis'!$C87*2+'Benchmark Analysis'!$H87=AG$1,'Benchmark Analysis'!$C87*3+'Benchmark Analysis'!$H87=AG$1,'Benchmark Analysis'!$C87*4+'Benchmark Analysis'!$H87=AG$1,'Benchmark Analysis'!$C87*5+'Benchmark Analysis'!$H87=AG$1),'Benchmark Analysis'!$L87*(1+'Benchmark Analysis'!$C$110)^'Cash Flow'!AG$1," ")</f>
        <v xml:space="preserve"> </v>
      </c>
    </row>
    <row r="92" spans="1:33" x14ac:dyDescent="0.2">
      <c r="A92" s="80" t="str">
        <f>'Benchmark Analysis'!A88</f>
        <v>27A</v>
      </c>
      <c r="B92" s="66" t="str">
        <f>'Benchmark Analysis'!B88</f>
        <v>Exit and emergency light fixtures - old</v>
      </c>
      <c r="C92" s="7"/>
      <c r="D92" s="8" t="str">
        <f>IF(OR('Benchmark Analysis'!$H88=D$1,'Benchmark Analysis'!$H88+'Benchmark Analysis'!$C88=D$1,'Benchmark Analysis'!$C88*2+'Benchmark Analysis'!$H88=D$1,'Benchmark Analysis'!$C88*3+'Benchmark Analysis'!$H88=D$1,'Benchmark Analysis'!$C88*4+'Benchmark Analysis'!$H88=D$1,'Benchmark Analysis'!$C88*5+'Benchmark Analysis'!$H88=D$1),'Benchmark Analysis'!$L88*(1+'Benchmark Analysis'!$C$110)^'Cash Flow'!D$1," ")</f>
        <v xml:space="preserve"> </v>
      </c>
      <c r="E92" s="8">
        <f>IF(OR('Benchmark Analysis'!$H88=E$1,'Benchmark Analysis'!$H88+'Benchmark Analysis'!$C88=E$1,'Benchmark Analysis'!$C88*2+'Benchmark Analysis'!$H88=E$1,'Benchmark Analysis'!$C88*3+'Benchmark Analysis'!$H88=E$1,'Benchmark Analysis'!$C88*4+'Benchmark Analysis'!$H88=E$1,'Benchmark Analysis'!$C88*5+'Benchmark Analysis'!$H88=E$1),'Benchmark Analysis'!$L88*(1+'Benchmark Analysis'!$C$110)^'Cash Flow'!E$1," ")</f>
        <v>832.31999999999994</v>
      </c>
      <c r="F92" s="8" t="str">
        <f>IF(OR('Benchmark Analysis'!$H88=F$1,'Benchmark Analysis'!$H88+'Benchmark Analysis'!$C88=F$1,'Benchmark Analysis'!$C88*2+'Benchmark Analysis'!$H88=F$1,'Benchmark Analysis'!$C88*3+'Benchmark Analysis'!$H88=F$1,'Benchmark Analysis'!$C88*4+'Benchmark Analysis'!$H88=F$1,'Benchmark Analysis'!$C88*5+'Benchmark Analysis'!$H88=F$1),'Benchmark Analysis'!$L88*(1+'Benchmark Analysis'!$C$110)^'Cash Flow'!F$1," ")</f>
        <v xml:space="preserve"> </v>
      </c>
      <c r="G92" s="8" t="str">
        <f>IF(OR('Benchmark Analysis'!$H88=G$1,'Benchmark Analysis'!$H88+'Benchmark Analysis'!$C88=G$1,'Benchmark Analysis'!$C88*2+'Benchmark Analysis'!$H88=G$1,'Benchmark Analysis'!$C88*3+'Benchmark Analysis'!$H88=G$1,'Benchmark Analysis'!$C88*4+'Benchmark Analysis'!$H88=G$1,'Benchmark Analysis'!$C88*5+'Benchmark Analysis'!$H88=G$1),'Benchmark Analysis'!$L88*(1+'Benchmark Analysis'!$C$110)^'Cash Flow'!G$1," ")</f>
        <v xml:space="preserve"> </v>
      </c>
      <c r="H92" s="8" t="str">
        <f>IF(OR('Benchmark Analysis'!$H88=H$1,'Benchmark Analysis'!$H88+'Benchmark Analysis'!$C88=H$1,'Benchmark Analysis'!$C88*2+'Benchmark Analysis'!$H88=H$1,'Benchmark Analysis'!$C88*3+'Benchmark Analysis'!$H88=H$1,'Benchmark Analysis'!$C88*4+'Benchmark Analysis'!$H88=H$1,'Benchmark Analysis'!$C88*5+'Benchmark Analysis'!$H88=H$1),'Benchmark Analysis'!$L88*(1+'Benchmark Analysis'!$C$110)^'Cash Flow'!H$1," ")</f>
        <v xml:space="preserve"> </v>
      </c>
      <c r="I92" s="8" t="str">
        <f>IF(OR('Benchmark Analysis'!$H88=I$1,'Benchmark Analysis'!$H88+'Benchmark Analysis'!$C88=I$1,'Benchmark Analysis'!$C88*2+'Benchmark Analysis'!$H88=I$1,'Benchmark Analysis'!$C88*3+'Benchmark Analysis'!$H88=I$1,'Benchmark Analysis'!$C88*4+'Benchmark Analysis'!$H88=I$1,'Benchmark Analysis'!$C88*5+'Benchmark Analysis'!$H88=I$1),'Benchmark Analysis'!$L88*(1+'Benchmark Analysis'!$C$110)^'Cash Flow'!I$1," ")</f>
        <v xml:space="preserve"> </v>
      </c>
      <c r="J92" s="8" t="str">
        <f>IF(OR('Benchmark Analysis'!$H88=J$1,'Benchmark Analysis'!$H88+'Benchmark Analysis'!$C88=J$1,'Benchmark Analysis'!$C88*2+'Benchmark Analysis'!$H88=J$1,'Benchmark Analysis'!$C88*3+'Benchmark Analysis'!$H88=J$1,'Benchmark Analysis'!$C88*4+'Benchmark Analysis'!$H88=J$1,'Benchmark Analysis'!$C88*5+'Benchmark Analysis'!$H88=J$1),'Benchmark Analysis'!$L88*(1+'Benchmark Analysis'!$C$110)^'Cash Flow'!J$1," ")</f>
        <v xml:space="preserve"> </v>
      </c>
      <c r="K92" s="8" t="str">
        <f>IF(OR('Benchmark Analysis'!$H88=K$1,'Benchmark Analysis'!$H88+'Benchmark Analysis'!$C88=K$1,'Benchmark Analysis'!$C88*2+'Benchmark Analysis'!$H88=K$1,'Benchmark Analysis'!$C88*3+'Benchmark Analysis'!$H88=K$1,'Benchmark Analysis'!$C88*4+'Benchmark Analysis'!$H88=K$1,'Benchmark Analysis'!$C88*5+'Benchmark Analysis'!$H88=K$1),'Benchmark Analysis'!$L88*(1+'Benchmark Analysis'!$C$110)^'Cash Flow'!K$1," ")</f>
        <v xml:space="preserve"> </v>
      </c>
      <c r="L92" s="8" t="str">
        <f>IF(OR('Benchmark Analysis'!$H88=L$1,'Benchmark Analysis'!$H88+'Benchmark Analysis'!$C88=L$1,'Benchmark Analysis'!$C88*2+'Benchmark Analysis'!$H88=L$1,'Benchmark Analysis'!$C88*3+'Benchmark Analysis'!$H88=L$1,'Benchmark Analysis'!$C88*4+'Benchmark Analysis'!$H88=L$1,'Benchmark Analysis'!$C88*5+'Benchmark Analysis'!$H88=L$1),'Benchmark Analysis'!$L88*(1+'Benchmark Analysis'!$C$110)^'Cash Flow'!L$1," ")</f>
        <v xml:space="preserve"> </v>
      </c>
      <c r="M92" s="8" t="str">
        <f>IF(OR('Benchmark Analysis'!$H88=M$1,'Benchmark Analysis'!$H88+'Benchmark Analysis'!$C88=M$1,'Benchmark Analysis'!$C88*2+'Benchmark Analysis'!$H88=M$1,'Benchmark Analysis'!$C88*3+'Benchmark Analysis'!$H88=M$1,'Benchmark Analysis'!$C88*4+'Benchmark Analysis'!$H88=M$1,'Benchmark Analysis'!$C88*5+'Benchmark Analysis'!$H88=M$1),'Benchmark Analysis'!$L88*(1+'Benchmark Analysis'!$C$110)^'Cash Flow'!M$1," ")</f>
        <v xml:space="preserve"> </v>
      </c>
      <c r="N92" s="8" t="str">
        <f>IF(OR('Benchmark Analysis'!$H88=N$1,'Benchmark Analysis'!$H88+'Benchmark Analysis'!$C88=N$1,'Benchmark Analysis'!$C88*2+'Benchmark Analysis'!$H88=N$1,'Benchmark Analysis'!$C88*3+'Benchmark Analysis'!$H88=N$1,'Benchmark Analysis'!$C88*4+'Benchmark Analysis'!$H88=N$1,'Benchmark Analysis'!$C88*5+'Benchmark Analysis'!$H88=N$1),'Benchmark Analysis'!$L88*(1+'Benchmark Analysis'!$C$110)^'Cash Flow'!N$1," ")</f>
        <v xml:space="preserve"> </v>
      </c>
      <c r="O92" s="8" t="str">
        <f>IF(OR('Benchmark Analysis'!$H88=O$1,'Benchmark Analysis'!$H88+'Benchmark Analysis'!$C88=O$1,'Benchmark Analysis'!$C88*2+'Benchmark Analysis'!$H88=O$1,'Benchmark Analysis'!$C88*3+'Benchmark Analysis'!$H88=O$1,'Benchmark Analysis'!$C88*4+'Benchmark Analysis'!$H88=O$1,'Benchmark Analysis'!$C88*5+'Benchmark Analysis'!$H88=O$1),'Benchmark Analysis'!$L88*(1+'Benchmark Analysis'!$C$110)^'Cash Flow'!O$1," ")</f>
        <v xml:space="preserve"> </v>
      </c>
      <c r="P92" s="8" t="str">
        <f>IF(OR('Benchmark Analysis'!$H88=P$1,'Benchmark Analysis'!$H88+'Benchmark Analysis'!$C88=P$1,'Benchmark Analysis'!$C88*2+'Benchmark Analysis'!$H88=P$1,'Benchmark Analysis'!$C88*3+'Benchmark Analysis'!$H88=P$1,'Benchmark Analysis'!$C88*4+'Benchmark Analysis'!$H88=P$1,'Benchmark Analysis'!$C88*5+'Benchmark Analysis'!$H88=P$1),'Benchmark Analysis'!$L88*(1+'Benchmark Analysis'!$C$110)^'Cash Flow'!P$1," ")</f>
        <v xml:space="preserve"> </v>
      </c>
      <c r="Q92" s="8" t="str">
        <f>IF(OR('Benchmark Analysis'!$H88=Q$1,'Benchmark Analysis'!$H88+'Benchmark Analysis'!$C88=Q$1,'Benchmark Analysis'!$C88*2+'Benchmark Analysis'!$H88=Q$1,'Benchmark Analysis'!$C88*3+'Benchmark Analysis'!$H88=Q$1,'Benchmark Analysis'!$C88*4+'Benchmark Analysis'!$H88=Q$1,'Benchmark Analysis'!$C88*5+'Benchmark Analysis'!$H88=Q$1),'Benchmark Analysis'!$L88*(1+'Benchmark Analysis'!$C$110)^'Cash Flow'!Q$1," ")</f>
        <v xml:space="preserve"> </v>
      </c>
      <c r="R92" s="8" t="str">
        <f>IF(OR('Benchmark Analysis'!$H88=R$1,'Benchmark Analysis'!$H88+'Benchmark Analysis'!$C88=R$1,'Benchmark Analysis'!$C88*2+'Benchmark Analysis'!$H88=R$1,'Benchmark Analysis'!$C88*3+'Benchmark Analysis'!$H88=R$1,'Benchmark Analysis'!$C88*4+'Benchmark Analysis'!$H88=R$1,'Benchmark Analysis'!$C88*5+'Benchmark Analysis'!$H88=R$1),'Benchmark Analysis'!$L88*(1+'Benchmark Analysis'!$C$110)^'Cash Flow'!R$1," ")</f>
        <v xml:space="preserve"> </v>
      </c>
      <c r="S92" s="8" t="str">
        <f>IF(OR('Benchmark Analysis'!$H88=S$1,'Benchmark Analysis'!$H88+'Benchmark Analysis'!$C88=S$1,'Benchmark Analysis'!$C88*2+'Benchmark Analysis'!$H88=S$1,'Benchmark Analysis'!$C88*3+'Benchmark Analysis'!$H88=S$1,'Benchmark Analysis'!$C88*4+'Benchmark Analysis'!$H88=S$1,'Benchmark Analysis'!$C88*5+'Benchmark Analysis'!$H88=S$1),'Benchmark Analysis'!$L88*(1+'Benchmark Analysis'!$C$110)^'Cash Flow'!S$1," ")</f>
        <v xml:space="preserve"> </v>
      </c>
      <c r="T92" s="8" t="str">
        <f>IF(OR('Benchmark Analysis'!$H88=T$1,'Benchmark Analysis'!$H88+'Benchmark Analysis'!$C88=T$1,'Benchmark Analysis'!$C88*2+'Benchmark Analysis'!$H88=T$1,'Benchmark Analysis'!$C88*3+'Benchmark Analysis'!$H88=T$1,'Benchmark Analysis'!$C88*4+'Benchmark Analysis'!$H88=T$1,'Benchmark Analysis'!$C88*5+'Benchmark Analysis'!$H88=T$1),'Benchmark Analysis'!$L88*(1+'Benchmark Analysis'!$C$110)^'Cash Flow'!T$1," ")</f>
        <v xml:space="preserve"> </v>
      </c>
      <c r="U92" s="8" t="str">
        <f>IF(OR('Benchmark Analysis'!$H88=U$1,'Benchmark Analysis'!$H88+'Benchmark Analysis'!$C88=U$1,'Benchmark Analysis'!$C88*2+'Benchmark Analysis'!$H88=U$1,'Benchmark Analysis'!$C88*3+'Benchmark Analysis'!$H88=U$1,'Benchmark Analysis'!$C88*4+'Benchmark Analysis'!$H88=U$1,'Benchmark Analysis'!$C88*5+'Benchmark Analysis'!$H88=U$1),'Benchmark Analysis'!$L88*(1+'Benchmark Analysis'!$C$110)^'Cash Flow'!U$1," ")</f>
        <v xml:space="preserve"> </v>
      </c>
      <c r="V92" s="8" t="str">
        <f>IF(OR('Benchmark Analysis'!$H88=V$1,'Benchmark Analysis'!$H88+'Benchmark Analysis'!$C88=V$1,'Benchmark Analysis'!$C88*2+'Benchmark Analysis'!$H88=V$1,'Benchmark Analysis'!$C88*3+'Benchmark Analysis'!$H88=V$1,'Benchmark Analysis'!$C88*4+'Benchmark Analysis'!$H88=V$1,'Benchmark Analysis'!$C88*5+'Benchmark Analysis'!$H88=V$1),'Benchmark Analysis'!$L88*(1+'Benchmark Analysis'!$C$110)^'Cash Flow'!V$1," ")</f>
        <v xml:space="preserve"> </v>
      </c>
      <c r="W92" s="8" t="str">
        <f>IF(OR('Benchmark Analysis'!$H88=W$1,'Benchmark Analysis'!$H88+'Benchmark Analysis'!$C88=W$1,'Benchmark Analysis'!$C88*2+'Benchmark Analysis'!$H88=W$1,'Benchmark Analysis'!$C88*3+'Benchmark Analysis'!$H88=W$1,'Benchmark Analysis'!$C88*4+'Benchmark Analysis'!$H88=W$1,'Benchmark Analysis'!$C88*5+'Benchmark Analysis'!$H88=W$1),'Benchmark Analysis'!$L88*(1+'Benchmark Analysis'!$C$110)^'Cash Flow'!W$1," ")</f>
        <v xml:space="preserve"> </v>
      </c>
      <c r="X92" s="8" t="str">
        <f>IF(OR('Benchmark Analysis'!$H88=X$1,'Benchmark Analysis'!$H88+'Benchmark Analysis'!$C88=X$1,'Benchmark Analysis'!$C88*2+'Benchmark Analysis'!$H88=X$1,'Benchmark Analysis'!$C88*3+'Benchmark Analysis'!$H88=X$1,'Benchmark Analysis'!$C88*4+'Benchmark Analysis'!$H88=X$1,'Benchmark Analysis'!$C88*5+'Benchmark Analysis'!$H88=X$1),'Benchmark Analysis'!$L88*(1+'Benchmark Analysis'!$C$110)^'Cash Flow'!X$1," ")</f>
        <v xml:space="preserve"> </v>
      </c>
      <c r="Y92" s="8" t="str">
        <f>IF(OR('Benchmark Analysis'!$H88=Y$1,'Benchmark Analysis'!$H88+'Benchmark Analysis'!$C88=Y$1,'Benchmark Analysis'!$C88*2+'Benchmark Analysis'!$H88=Y$1,'Benchmark Analysis'!$C88*3+'Benchmark Analysis'!$H88=Y$1,'Benchmark Analysis'!$C88*4+'Benchmark Analysis'!$H88=Y$1,'Benchmark Analysis'!$C88*5+'Benchmark Analysis'!$H88=Y$1),'Benchmark Analysis'!$L88*(1+'Benchmark Analysis'!$C$110)^'Cash Flow'!Y$1," ")</f>
        <v xml:space="preserve"> </v>
      </c>
      <c r="Z92" s="8" t="str">
        <f>IF(OR('Benchmark Analysis'!$H88=Z$1,'Benchmark Analysis'!$H88+'Benchmark Analysis'!$C88=Z$1,'Benchmark Analysis'!$C88*2+'Benchmark Analysis'!$H88=Z$1,'Benchmark Analysis'!$C88*3+'Benchmark Analysis'!$H88=Z$1,'Benchmark Analysis'!$C88*4+'Benchmark Analysis'!$H88=Z$1,'Benchmark Analysis'!$C88*5+'Benchmark Analysis'!$H88=Z$1),'Benchmark Analysis'!$L88*(1+'Benchmark Analysis'!$C$110)^'Cash Flow'!Z$1," ")</f>
        <v xml:space="preserve"> </v>
      </c>
      <c r="AA92" s="8" t="str">
        <f>IF(OR('Benchmark Analysis'!$H88=AA$1,'Benchmark Analysis'!$H88+'Benchmark Analysis'!$C88=AA$1,'Benchmark Analysis'!$C88*2+'Benchmark Analysis'!$H88=AA$1,'Benchmark Analysis'!$C88*3+'Benchmark Analysis'!$H88=AA$1,'Benchmark Analysis'!$C88*4+'Benchmark Analysis'!$H88=AA$1,'Benchmark Analysis'!$C88*5+'Benchmark Analysis'!$H88=AA$1),'Benchmark Analysis'!$L88*(1+'Benchmark Analysis'!$C$110)^'Cash Flow'!AA$1," ")</f>
        <v xml:space="preserve"> </v>
      </c>
      <c r="AB92" s="8" t="str">
        <f>IF(OR('Benchmark Analysis'!$H88=AB$1,'Benchmark Analysis'!$H88+'Benchmark Analysis'!$C88=AB$1,'Benchmark Analysis'!$C88*2+'Benchmark Analysis'!$H88=AB$1,'Benchmark Analysis'!$C88*3+'Benchmark Analysis'!$H88=AB$1,'Benchmark Analysis'!$C88*4+'Benchmark Analysis'!$H88=AB$1,'Benchmark Analysis'!$C88*5+'Benchmark Analysis'!$H88=AB$1),'Benchmark Analysis'!$L88*(1+'Benchmark Analysis'!$C$110)^'Cash Flow'!AB$1," ")</f>
        <v xml:space="preserve"> </v>
      </c>
      <c r="AC92" s="8" t="str">
        <f>IF(OR('Benchmark Analysis'!$H88=AC$1,'Benchmark Analysis'!$H88+'Benchmark Analysis'!$C88=AC$1,'Benchmark Analysis'!$C88*2+'Benchmark Analysis'!$H88=AC$1,'Benchmark Analysis'!$C88*3+'Benchmark Analysis'!$H88=AC$1,'Benchmark Analysis'!$C88*4+'Benchmark Analysis'!$H88=AC$1,'Benchmark Analysis'!$C88*5+'Benchmark Analysis'!$H88=AC$1),'Benchmark Analysis'!$L88*(1+'Benchmark Analysis'!$C$110)^'Cash Flow'!AC$1," ")</f>
        <v xml:space="preserve"> </v>
      </c>
      <c r="AD92" s="8" t="str">
        <f>IF(OR('Benchmark Analysis'!$H88=AD$1,'Benchmark Analysis'!$H88+'Benchmark Analysis'!$C88=AD$1,'Benchmark Analysis'!$C88*2+'Benchmark Analysis'!$H88=AD$1,'Benchmark Analysis'!$C88*3+'Benchmark Analysis'!$H88=AD$1,'Benchmark Analysis'!$C88*4+'Benchmark Analysis'!$H88=AD$1,'Benchmark Analysis'!$C88*5+'Benchmark Analysis'!$H88=AD$1),'Benchmark Analysis'!$L88*(1+'Benchmark Analysis'!$C$110)^'Cash Flow'!AD$1," ")</f>
        <v xml:space="preserve"> </v>
      </c>
      <c r="AE92" s="8" t="str">
        <f>IF(OR('Benchmark Analysis'!$H88=AE$1,'Benchmark Analysis'!$H88+'Benchmark Analysis'!$C88=AE$1,'Benchmark Analysis'!$C88*2+'Benchmark Analysis'!$H88=AE$1,'Benchmark Analysis'!$C88*3+'Benchmark Analysis'!$H88=AE$1,'Benchmark Analysis'!$C88*4+'Benchmark Analysis'!$H88=AE$1,'Benchmark Analysis'!$C88*5+'Benchmark Analysis'!$H88=AE$1),'Benchmark Analysis'!$L88*(1+'Benchmark Analysis'!$C$110)^'Cash Flow'!AE$1," ")</f>
        <v xml:space="preserve"> </v>
      </c>
      <c r="AF92" s="8" t="str">
        <f>IF(OR('Benchmark Analysis'!$H88=AF$1,'Benchmark Analysis'!$H88+'Benchmark Analysis'!$C88=AF$1,'Benchmark Analysis'!$C88*2+'Benchmark Analysis'!$H88=AF$1,'Benchmark Analysis'!$C88*3+'Benchmark Analysis'!$H88=AF$1,'Benchmark Analysis'!$C88*4+'Benchmark Analysis'!$H88=AF$1,'Benchmark Analysis'!$C88*5+'Benchmark Analysis'!$H88=AF$1),'Benchmark Analysis'!$L88*(1+'Benchmark Analysis'!$C$110)^'Cash Flow'!AF$1," ")</f>
        <v xml:space="preserve"> </v>
      </c>
      <c r="AG92" s="8" t="str">
        <f>IF(OR('Benchmark Analysis'!$H88=AG$1,'Benchmark Analysis'!$H88+'Benchmark Analysis'!$C88=AG$1,'Benchmark Analysis'!$C88*2+'Benchmark Analysis'!$H88=AG$1,'Benchmark Analysis'!$C88*3+'Benchmark Analysis'!$H88=AG$1,'Benchmark Analysis'!$C88*4+'Benchmark Analysis'!$H88=AG$1,'Benchmark Analysis'!$C88*5+'Benchmark Analysis'!$H88=AG$1),'Benchmark Analysis'!$L88*(1+'Benchmark Analysis'!$C$110)^'Cash Flow'!AG$1," ")</f>
        <v xml:space="preserve"> </v>
      </c>
    </row>
    <row r="93" spans="1:33" x14ac:dyDescent="0.2">
      <c r="A93" s="80" t="str">
        <f>'Benchmark Analysis'!A89</f>
        <v>27B</v>
      </c>
      <c r="B93" s="66" t="str">
        <f>'Benchmark Analysis'!B89</f>
        <v>Exit and emergency light fixtures - new</v>
      </c>
      <c r="C93" s="7"/>
      <c r="D93" s="8" t="str">
        <f>IF(OR('Benchmark Analysis'!$H89=D$1,'Benchmark Analysis'!$H89+'Benchmark Analysis'!$C89=D$1,'Benchmark Analysis'!$C89*2+'Benchmark Analysis'!$H89=D$1,'Benchmark Analysis'!$C89*3+'Benchmark Analysis'!$H89=D$1,'Benchmark Analysis'!$C89*4+'Benchmark Analysis'!$H89=D$1,'Benchmark Analysis'!$C89*5+'Benchmark Analysis'!$H89=D$1),'Benchmark Analysis'!$L89*(1+'Benchmark Analysis'!$C$110)^'Cash Flow'!D$1," ")</f>
        <v xml:space="preserve"> </v>
      </c>
      <c r="E93" s="8" t="str">
        <f>IF(OR('Benchmark Analysis'!$H89=E$1,'Benchmark Analysis'!$H89+'Benchmark Analysis'!$C89=E$1,'Benchmark Analysis'!$C89*2+'Benchmark Analysis'!$H89=E$1,'Benchmark Analysis'!$C89*3+'Benchmark Analysis'!$H89=E$1,'Benchmark Analysis'!$C89*4+'Benchmark Analysis'!$H89=E$1,'Benchmark Analysis'!$C89*5+'Benchmark Analysis'!$H89=E$1),'Benchmark Analysis'!$L89*(1+'Benchmark Analysis'!$C$110)^'Cash Flow'!E$1," ")</f>
        <v xml:space="preserve"> </v>
      </c>
      <c r="F93" s="8" t="str">
        <f>IF(OR('Benchmark Analysis'!$H89=F$1,'Benchmark Analysis'!$H89+'Benchmark Analysis'!$C89=F$1,'Benchmark Analysis'!$C89*2+'Benchmark Analysis'!$H89=F$1,'Benchmark Analysis'!$C89*3+'Benchmark Analysis'!$H89=F$1,'Benchmark Analysis'!$C89*4+'Benchmark Analysis'!$H89=F$1,'Benchmark Analysis'!$C89*5+'Benchmark Analysis'!$H89=F$1),'Benchmark Analysis'!$L89*(1+'Benchmark Analysis'!$C$110)^'Cash Flow'!F$1," ")</f>
        <v xml:space="preserve"> </v>
      </c>
      <c r="G93" s="8" t="str">
        <f>IF(OR('Benchmark Analysis'!$H89=G$1,'Benchmark Analysis'!$H89+'Benchmark Analysis'!$C89=G$1,'Benchmark Analysis'!$C89*2+'Benchmark Analysis'!$H89=G$1,'Benchmark Analysis'!$C89*3+'Benchmark Analysis'!$H89=G$1,'Benchmark Analysis'!$C89*4+'Benchmark Analysis'!$H89=G$1,'Benchmark Analysis'!$C89*5+'Benchmark Analysis'!$H89=G$1),'Benchmark Analysis'!$L89*(1+'Benchmark Analysis'!$C$110)^'Cash Flow'!G$1," ")</f>
        <v xml:space="preserve"> </v>
      </c>
      <c r="H93" s="8" t="str">
        <f>IF(OR('Benchmark Analysis'!$H89=H$1,'Benchmark Analysis'!$H89+'Benchmark Analysis'!$C89=H$1,'Benchmark Analysis'!$C89*2+'Benchmark Analysis'!$H89=H$1,'Benchmark Analysis'!$C89*3+'Benchmark Analysis'!$H89=H$1,'Benchmark Analysis'!$C89*4+'Benchmark Analysis'!$H89=H$1,'Benchmark Analysis'!$C89*5+'Benchmark Analysis'!$H89=H$1),'Benchmark Analysis'!$L89*(1+'Benchmark Analysis'!$C$110)^'Cash Flow'!H$1," ")</f>
        <v xml:space="preserve"> </v>
      </c>
      <c r="I93" s="8" t="str">
        <f>IF(OR('Benchmark Analysis'!$H89=I$1,'Benchmark Analysis'!$H89+'Benchmark Analysis'!$C89=I$1,'Benchmark Analysis'!$C89*2+'Benchmark Analysis'!$H89=I$1,'Benchmark Analysis'!$C89*3+'Benchmark Analysis'!$H89=I$1,'Benchmark Analysis'!$C89*4+'Benchmark Analysis'!$H89=I$1,'Benchmark Analysis'!$C89*5+'Benchmark Analysis'!$H89=I$1),'Benchmark Analysis'!$L89*(1+'Benchmark Analysis'!$C$110)^'Cash Flow'!I$1," ")</f>
        <v xml:space="preserve"> </v>
      </c>
      <c r="J93" s="8" t="str">
        <f>IF(OR('Benchmark Analysis'!$H89=J$1,'Benchmark Analysis'!$H89+'Benchmark Analysis'!$C89=J$1,'Benchmark Analysis'!$C89*2+'Benchmark Analysis'!$H89=J$1,'Benchmark Analysis'!$C89*3+'Benchmark Analysis'!$H89=J$1,'Benchmark Analysis'!$C89*4+'Benchmark Analysis'!$H89=J$1,'Benchmark Analysis'!$C89*5+'Benchmark Analysis'!$H89=J$1),'Benchmark Analysis'!$L89*(1+'Benchmark Analysis'!$C$110)^'Cash Flow'!J$1," ")</f>
        <v xml:space="preserve"> </v>
      </c>
      <c r="K93" s="8" t="str">
        <f>IF(OR('Benchmark Analysis'!$H89=K$1,'Benchmark Analysis'!$H89+'Benchmark Analysis'!$C89=K$1,'Benchmark Analysis'!$C89*2+'Benchmark Analysis'!$H89=K$1,'Benchmark Analysis'!$C89*3+'Benchmark Analysis'!$H89=K$1,'Benchmark Analysis'!$C89*4+'Benchmark Analysis'!$H89=K$1,'Benchmark Analysis'!$C89*5+'Benchmark Analysis'!$H89=K$1),'Benchmark Analysis'!$L89*(1+'Benchmark Analysis'!$C$110)^'Cash Flow'!K$1," ")</f>
        <v xml:space="preserve"> </v>
      </c>
      <c r="L93" s="8" t="str">
        <f>IF(OR('Benchmark Analysis'!$H89=L$1,'Benchmark Analysis'!$H89+'Benchmark Analysis'!$C89=L$1,'Benchmark Analysis'!$C89*2+'Benchmark Analysis'!$H89=L$1,'Benchmark Analysis'!$C89*3+'Benchmark Analysis'!$H89=L$1,'Benchmark Analysis'!$C89*4+'Benchmark Analysis'!$H89=L$1,'Benchmark Analysis'!$C89*5+'Benchmark Analysis'!$H89=L$1),'Benchmark Analysis'!$L89*(1+'Benchmark Analysis'!$C$110)^'Cash Flow'!L$1," ")</f>
        <v xml:space="preserve"> </v>
      </c>
      <c r="M93" s="8" t="str">
        <f>IF(OR('Benchmark Analysis'!$H89=M$1,'Benchmark Analysis'!$H89+'Benchmark Analysis'!$C89=M$1,'Benchmark Analysis'!$C89*2+'Benchmark Analysis'!$H89=M$1,'Benchmark Analysis'!$C89*3+'Benchmark Analysis'!$H89=M$1,'Benchmark Analysis'!$C89*4+'Benchmark Analysis'!$H89=M$1,'Benchmark Analysis'!$C89*5+'Benchmark Analysis'!$H89=M$1),'Benchmark Analysis'!$L89*(1+'Benchmark Analysis'!$C$110)^'Cash Flow'!M$1," ")</f>
        <v xml:space="preserve"> </v>
      </c>
      <c r="N93" s="8" t="str">
        <f>IF(OR('Benchmark Analysis'!$H89=N$1,'Benchmark Analysis'!$H89+'Benchmark Analysis'!$C89=N$1,'Benchmark Analysis'!$C89*2+'Benchmark Analysis'!$H89=N$1,'Benchmark Analysis'!$C89*3+'Benchmark Analysis'!$H89=N$1,'Benchmark Analysis'!$C89*4+'Benchmark Analysis'!$H89=N$1,'Benchmark Analysis'!$C89*5+'Benchmark Analysis'!$H89=N$1),'Benchmark Analysis'!$L89*(1+'Benchmark Analysis'!$C$110)^'Cash Flow'!N$1," ")</f>
        <v xml:space="preserve"> </v>
      </c>
      <c r="O93" s="8" t="str">
        <f>IF(OR('Benchmark Analysis'!$H89=O$1,'Benchmark Analysis'!$H89+'Benchmark Analysis'!$C89=O$1,'Benchmark Analysis'!$C89*2+'Benchmark Analysis'!$H89=O$1,'Benchmark Analysis'!$C89*3+'Benchmark Analysis'!$H89=O$1,'Benchmark Analysis'!$C89*4+'Benchmark Analysis'!$H89=O$1,'Benchmark Analysis'!$C89*5+'Benchmark Analysis'!$H89=O$1),'Benchmark Analysis'!$L89*(1+'Benchmark Analysis'!$C$110)^'Cash Flow'!O$1," ")</f>
        <v xml:space="preserve"> </v>
      </c>
      <c r="P93" s="8">
        <f>IF(OR('Benchmark Analysis'!$H89=P$1,'Benchmark Analysis'!$H89+'Benchmark Analysis'!$C89=P$1,'Benchmark Analysis'!$C89*2+'Benchmark Analysis'!$H89=P$1,'Benchmark Analysis'!$C89*3+'Benchmark Analysis'!$H89=P$1,'Benchmark Analysis'!$C89*4+'Benchmark Analysis'!$H89=P$1,'Benchmark Analysis'!$C89*5+'Benchmark Analysis'!$H89=P$1),'Benchmark Analysis'!$L89*(1+'Benchmark Analysis'!$C$110)^'Cash Flow'!P$1," ")</f>
        <v>2587.213260907592</v>
      </c>
      <c r="Q93" s="8" t="str">
        <f>IF(OR('Benchmark Analysis'!$H89=Q$1,'Benchmark Analysis'!$H89+'Benchmark Analysis'!$C89=Q$1,'Benchmark Analysis'!$C89*2+'Benchmark Analysis'!$H89=Q$1,'Benchmark Analysis'!$C89*3+'Benchmark Analysis'!$H89=Q$1,'Benchmark Analysis'!$C89*4+'Benchmark Analysis'!$H89=Q$1,'Benchmark Analysis'!$C89*5+'Benchmark Analysis'!$H89=Q$1),'Benchmark Analysis'!$L89*(1+'Benchmark Analysis'!$C$110)^'Cash Flow'!Q$1," ")</f>
        <v xml:space="preserve"> </v>
      </c>
      <c r="R93" s="8" t="str">
        <f>IF(OR('Benchmark Analysis'!$H89=R$1,'Benchmark Analysis'!$H89+'Benchmark Analysis'!$C89=R$1,'Benchmark Analysis'!$C89*2+'Benchmark Analysis'!$H89=R$1,'Benchmark Analysis'!$C89*3+'Benchmark Analysis'!$H89=R$1,'Benchmark Analysis'!$C89*4+'Benchmark Analysis'!$H89=R$1,'Benchmark Analysis'!$C89*5+'Benchmark Analysis'!$H89=R$1),'Benchmark Analysis'!$L89*(1+'Benchmark Analysis'!$C$110)^'Cash Flow'!R$1," ")</f>
        <v xml:space="preserve"> </v>
      </c>
      <c r="S93" s="8" t="str">
        <f>IF(OR('Benchmark Analysis'!$H89=S$1,'Benchmark Analysis'!$H89+'Benchmark Analysis'!$C89=S$1,'Benchmark Analysis'!$C89*2+'Benchmark Analysis'!$H89=S$1,'Benchmark Analysis'!$C89*3+'Benchmark Analysis'!$H89=S$1,'Benchmark Analysis'!$C89*4+'Benchmark Analysis'!$H89=S$1,'Benchmark Analysis'!$C89*5+'Benchmark Analysis'!$H89=S$1),'Benchmark Analysis'!$L89*(1+'Benchmark Analysis'!$C$110)^'Cash Flow'!S$1," ")</f>
        <v xml:space="preserve"> </v>
      </c>
      <c r="T93" s="8" t="str">
        <f>IF(OR('Benchmark Analysis'!$H89=T$1,'Benchmark Analysis'!$H89+'Benchmark Analysis'!$C89=T$1,'Benchmark Analysis'!$C89*2+'Benchmark Analysis'!$H89=T$1,'Benchmark Analysis'!$C89*3+'Benchmark Analysis'!$H89=T$1,'Benchmark Analysis'!$C89*4+'Benchmark Analysis'!$H89=T$1,'Benchmark Analysis'!$C89*5+'Benchmark Analysis'!$H89=T$1),'Benchmark Analysis'!$L89*(1+'Benchmark Analysis'!$C$110)^'Cash Flow'!T$1," ")</f>
        <v xml:space="preserve"> </v>
      </c>
      <c r="U93" s="8" t="str">
        <f>IF(OR('Benchmark Analysis'!$H89=U$1,'Benchmark Analysis'!$H89+'Benchmark Analysis'!$C89=U$1,'Benchmark Analysis'!$C89*2+'Benchmark Analysis'!$H89=U$1,'Benchmark Analysis'!$C89*3+'Benchmark Analysis'!$H89=U$1,'Benchmark Analysis'!$C89*4+'Benchmark Analysis'!$H89=U$1,'Benchmark Analysis'!$C89*5+'Benchmark Analysis'!$H89=U$1),'Benchmark Analysis'!$L89*(1+'Benchmark Analysis'!$C$110)^'Cash Flow'!U$1," ")</f>
        <v xml:space="preserve"> </v>
      </c>
      <c r="V93" s="8" t="str">
        <f>IF(OR('Benchmark Analysis'!$H89=V$1,'Benchmark Analysis'!$H89+'Benchmark Analysis'!$C89=V$1,'Benchmark Analysis'!$C89*2+'Benchmark Analysis'!$H89=V$1,'Benchmark Analysis'!$C89*3+'Benchmark Analysis'!$H89=V$1,'Benchmark Analysis'!$C89*4+'Benchmark Analysis'!$H89=V$1,'Benchmark Analysis'!$C89*5+'Benchmark Analysis'!$H89=V$1),'Benchmark Analysis'!$L89*(1+'Benchmark Analysis'!$C$110)^'Cash Flow'!V$1," ")</f>
        <v xml:space="preserve"> </v>
      </c>
      <c r="W93" s="8" t="str">
        <f>IF(OR('Benchmark Analysis'!$H89=W$1,'Benchmark Analysis'!$H89+'Benchmark Analysis'!$C89=W$1,'Benchmark Analysis'!$C89*2+'Benchmark Analysis'!$H89=W$1,'Benchmark Analysis'!$C89*3+'Benchmark Analysis'!$H89=W$1,'Benchmark Analysis'!$C89*4+'Benchmark Analysis'!$H89=W$1,'Benchmark Analysis'!$C89*5+'Benchmark Analysis'!$H89=W$1),'Benchmark Analysis'!$L89*(1+'Benchmark Analysis'!$C$110)^'Cash Flow'!W$1," ")</f>
        <v xml:space="preserve"> </v>
      </c>
      <c r="X93" s="8" t="str">
        <f>IF(OR('Benchmark Analysis'!$H89=X$1,'Benchmark Analysis'!$H89+'Benchmark Analysis'!$C89=X$1,'Benchmark Analysis'!$C89*2+'Benchmark Analysis'!$H89=X$1,'Benchmark Analysis'!$C89*3+'Benchmark Analysis'!$H89=X$1,'Benchmark Analysis'!$C89*4+'Benchmark Analysis'!$H89=X$1,'Benchmark Analysis'!$C89*5+'Benchmark Analysis'!$H89=X$1),'Benchmark Analysis'!$L89*(1+'Benchmark Analysis'!$C$110)^'Cash Flow'!X$1," ")</f>
        <v xml:space="preserve"> </v>
      </c>
      <c r="Y93" s="8" t="str">
        <f>IF(OR('Benchmark Analysis'!$H89=Y$1,'Benchmark Analysis'!$H89+'Benchmark Analysis'!$C89=Y$1,'Benchmark Analysis'!$C89*2+'Benchmark Analysis'!$H89=Y$1,'Benchmark Analysis'!$C89*3+'Benchmark Analysis'!$H89=Y$1,'Benchmark Analysis'!$C89*4+'Benchmark Analysis'!$H89=Y$1,'Benchmark Analysis'!$C89*5+'Benchmark Analysis'!$H89=Y$1),'Benchmark Analysis'!$L89*(1+'Benchmark Analysis'!$C$110)^'Cash Flow'!Y$1," ")</f>
        <v xml:space="preserve"> </v>
      </c>
      <c r="Z93" s="8" t="str">
        <f>IF(OR('Benchmark Analysis'!$H89=Z$1,'Benchmark Analysis'!$H89+'Benchmark Analysis'!$C89=Z$1,'Benchmark Analysis'!$C89*2+'Benchmark Analysis'!$H89=Z$1,'Benchmark Analysis'!$C89*3+'Benchmark Analysis'!$H89=Z$1,'Benchmark Analysis'!$C89*4+'Benchmark Analysis'!$H89=Z$1,'Benchmark Analysis'!$C89*5+'Benchmark Analysis'!$H89=Z$1),'Benchmark Analysis'!$L89*(1+'Benchmark Analysis'!$C$110)^'Cash Flow'!Z$1," ")</f>
        <v xml:space="preserve"> </v>
      </c>
      <c r="AA93" s="8" t="str">
        <f>IF(OR('Benchmark Analysis'!$H89=AA$1,'Benchmark Analysis'!$H89+'Benchmark Analysis'!$C89=AA$1,'Benchmark Analysis'!$C89*2+'Benchmark Analysis'!$H89=AA$1,'Benchmark Analysis'!$C89*3+'Benchmark Analysis'!$H89=AA$1,'Benchmark Analysis'!$C89*4+'Benchmark Analysis'!$H89=AA$1,'Benchmark Analysis'!$C89*5+'Benchmark Analysis'!$H89=AA$1),'Benchmark Analysis'!$L89*(1+'Benchmark Analysis'!$C$110)^'Cash Flow'!AA$1," ")</f>
        <v xml:space="preserve"> </v>
      </c>
      <c r="AB93" s="8" t="str">
        <f>IF(OR('Benchmark Analysis'!$H89=AB$1,'Benchmark Analysis'!$H89+'Benchmark Analysis'!$C89=AB$1,'Benchmark Analysis'!$C89*2+'Benchmark Analysis'!$H89=AB$1,'Benchmark Analysis'!$C89*3+'Benchmark Analysis'!$H89=AB$1,'Benchmark Analysis'!$C89*4+'Benchmark Analysis'!$H89=AB$1,'Benchmark Analysis'!$C89*5+'Benchmark Analysis'!$H89=AB$1),'Benchmark Analysis'!$L89*(1+'Benchmark Analysis'!$C$110)^'Cash Flow'!AB$1," ")</f>
        <v xml:space="preserve"> </v>
      </c>
      <c r="AC93" s="8" t="str">
        <f>IF(OR('Benchmark Analysis'!$H89=AC$1,'Benchmark Analysis'!$H89+'Benchmark Analysis'!$C89=AC$1,'Benchmark Analysis'!$C89*2+'Benchmark Analysis'!$H89=AC$1,'Benchmark Analysis'!$C89*3+'Benchmark Analysis'!$H89=AC$1,'Benchmark Analysis'!$C89*4+'Benchmark Analysis'!$H89=AC$1,'Benchmark Analysis'!$C89*5+'Benchmark Analysis'!$H89=AC$1),'Benchmark Analysis'!$L89*(1+'Benchmark Analysis'!$C$110)^'Cash Flow'!AC$1," ")</f>
        <v xml:space="preserve"> </v>
      </c>
      <c r="AD93" s="8" t="str">
        <f>IF(OR('Benchmark Analysis'!$H89=AD$1,'Benchmark Analysis'!$H89+'Benchmark Analysis'!$C89=AD$1,'Benchmark Analysis'!$C89*2+'Benchmark Analysis'!$H89=AD$1,'Benchmark Analysis'!$C89*3+'Benchmark Analysis'!$H89=AD$1,'Benchmark Analysis'!$C89*4+'Benchmark Analysis'!$H89=AD$1,'Benchmark Analysis'!$C89*5+'Benchmark Analysis'!$H89=AD$1),'Benchmark Analysis'!$L89*(1+'Benchmark Analysis'!$C$110)^'Cash Flow'!AD$1," ")</f>
        <v xml:space="preserve"> </v>
      </c>
      <c r="AE93" s="8" t="str">
        <f>IF(OR('Benchmark Analysis'!$H89=AE$1,'Benchmark Analysis'!$H89+'Benchmark Analysis'!$C89=AE$1,'Benchmark Analysis'!$C89*2+'Benchmark Analysis'!$H89=AE$1,'Benchmark Analysis'!$C89*3+'Benchmark Analysis'!$H89=AE$1,'Benchmark Analysis'!$C89*4+'Benchmark Analysis'!$H89=AE$1,'Benchmark Analysis'!$C89*5+'Benchmark Analysis'!$H89=AE$1),'Benchmark Analysis'!$L89*(1+'Benchmark Analysis'!$C$110)^'Cash Flow'!AE$1," ")</f>
        <v xml:space="preserve"> </v>
      </c>
      <c r="AF93" s="8" t="str">
        <f>IF(OR('Benchmark Analysis'!$H89=AF$1,'Benchmark Analysis'!$H89+'Benchmark Analysis'!$C89=AF$1,'Benchmark Analysis'!$C89*2+'Benchmark Analysis'!$H89=AF$1,'Benchmark Analysis'!$C89*3+'Benchmark Analysis'!$H89=AF$1,'Benchmark Analysis'!$C89*4+'Benchmark Analysis'!$H89=AF$1,'Benchmark Analysis'!$C89*5+'Benchmark Analysis'!$H89=AF$1),'Benchmark Analysis'!$L89*(1+'Benchmark Analysis'!$C$110)^'Cash Flow'!AF$1," ")</f>
        <v xml:space="preserve"> </v>
      </c>
      <c r="AG93" s="8" t="str">
        <f>IF(OR('Benchmark Analysis'!$H89=AG$1,'Benchmark Analysis'!$H89+'Benchmark Analysis'!$C89=AG$1,'Benchmark Analysis'!$C89*2+'Benchmark Analysis'!$H89=AG$1,'Benchmark Analysis'!$C89*3+'Benchmark Analysis'!$H89=AG$1,'Benchmark Analysis'!$C89*4+'Benchmark Analysis'!$H89=AG$1,'Benchmark Analysis'!$C89*5+'Benchmark Analysis'!$H89=AG$1),'Benchmark Analysis'!$L89*(1+'Benchmark Analysis'!$C$110)^'Cash Flow'!AG$1," ")</f>
        <v xml:space="preserve"> </v>
      </c>
    </row>
    <row r="94" spans="1:33" x14ac:dyDescent="0.2">
      <c r="A94" s="80" t="str">
        <f>'Benchmark Analysis'!A90</f>
        <v>28A</v>
      </c>
      <c r="B94" s="66" t="str">
        <f>'Benchmark Analysis'!B90</f>
        <v>Residential appliances - dishwasher in main kitchen</v>
      </c>
      <c r="C94" s="7"/>
      <c r="D94" s="8">
        <f>IF(OR('Benchmark Analysis'!$H90=D$1,'Benchmark Analysis'!$H90+'Benchmark Analysis'!$C90=D$1,'Benchmark Analysis'!$C90*2+'Benchmark Analysis'!$H90=D$1,'Benchmark Analysis'!$C90*3+'Benchmark Analysis'!$H90=D$1,'Benchmark Analysis'!$C90*4+'Benchmark Analysis'!$H90=D$1,'Benchmark Analysis'!$C90*5+'Benchmark Analysis'!$H90=D$1),'Benchmark Analysis'!$L90*(1+'Benchmark Analysis'!$C$110)^'Cash Flow'!D$1," ")</f>
        <v>5100</v>
      </c>
      <c r="E94" s="8" t="str">
        <f>IF(OR('Benchmark Analysis'!$H90=E$1,'Benchmark Analysis'!$H90+'Benchmark Analysis'!$C90=E$1,'Benchmark Analysis'!$C90*2+'Benchmark Analysis'!$H90=E$1,'Benchmark Analysis'!$C90*3+'Benchmark Analysis'!$H90=E$1,'Benchmark Analysis'!$C90*4+'Benchmark Analysis'!$H90=E$1,'Benchmark Analysis'!$C90*5+'Benchmark Analysis'!$H90=E$1),'Benchmark Analysis'!$L90*(1+'Benchmark Analysis'!$C$110)^'Cash Flow'!E$1," ")</f>
        <v xml:space="preserve"> </v>
      </c>
      <c r="F94" s="8" t="str">
        <f>IF(OR('Benchmark Analysis'!$H90=F$1,'Benchmark Analysis'!$H90+'Benchmark Analysis'!$C90=F$1,'Benchmark Analysis'!$C90*2+'Benchmark Analysis'!$H90=F$1,'Benchmark Analysis'!$C90*3+'Benchmark Analysis'!$H90=F$1,'Benchmark Analysis'!$C90*4+'Benchmark Analysis'!$H90=F$1,'Benchmark Analysis'!$C90*5+'Benchmark Analysis'!$H90=F$1),'Benchmark Analysis'!$L90*(1+'Benchmark Analysis'!$C$110)^'Cash Flow'!F$1," ")</f>
        <v xml:space="preserve"> </v>
      </c>
      <c r="G94" s="8" t="str">
        <f>IF(OR('Benchmark Analysis'!$H90=G$1,'Benchmark Analysis'!$H90+'Benchmark Analysis'!$C90=G$1,'Benchmark Analysis'!$C90*2+'Benchmark Analysis'!$H90=G$1,'Benchmark Analysis'!$C90*3+'Benchmark Analysis'!$H90=G$1,'Benchmark Analysis'!$C90*4+'Benchmark Analysis'!$H90=G$1,'Benchmark Analysis'!$C90*5+'Benchmark Analysis'!$H90=G$1),'Benchmark Analysis'!$L90*(1+'Benchmark Analysis'!$C$110)^'Cash Flow'!G$1," ")</f>
        <v xml:space="preserve"> </v>
      </c>
      <c r="H94" s="8" t="str">
        <f>IF(OR('Benchmark Analysis'!$H90=H$1,'Benchmark Analysis'!$H90+'Benchmark Analysis'!$C90=H$1,'Benchmark Analysis'!$C90*2+'Benchmark Analysis'!$H90=H$1,'Benchmark Analysis'!$C90*3+'Benchmark Analysis'!$H90=H$1,'Benchmark Analysis'!$C90*4+'Benchmark Analysis'!$H90=H$1,'Benchmark Analysis'!$C90*5+'Benchmark Analysis'!$H90=H$1),'Benchmark Analysis'!$L90*(1+'Benchmark Analysis'!$C$110)^'Cash Flow'!H$1," ")</f>
        <v xml:space="preserve"> </v>
      </c>
      <c r="I94" s="8" t="str">
        <f>IF(OR('Benchmark Analysis'!$H90=I$1,'Benchmark Analysis'!$H90+'Benchmark Analysis'!$C90=I$1,'Benchmark Analysis'!$C90*2+'Benchmark Analysis'!$H90=I$1,'Benchmark Analysis'!$C90*3+'Benchmark Analysis'!$H90=I$1,'Benchmark Analysis'!$C90*4+'Benchmark Analysis'!$H90=I$1,'Benchmark Analysis'!$C90*5+'Benchmark Analysis'!$H90=I$1),'Benchmark Analysis'!$L90*(1+'Benchmark Analysis'!$C$110)^'Cash Flow'!I$1," ")</f>
        <v xml:space="preserve"> </v>
      </c>
      <c r="J94" s="8" t="str">
        <f>IF(OR('Benchmark Analysis'!$H90=J$1,'Benchmark Analysis'!$H90+'Benchmark Analysis'!$C90=J$1,'Benchmark Analysis'!$C90*2+'Benchmark Analysis'!$H90=J$1,'Benchmark Analysis'!$C90*3+'Benchmark Analysis'!$H90=J$1,'Benchmark Analysis'!$C90*4+'Benchmark Analysis'!$H90=J$1,'Benchmark Analysis'!$C90*5+'Benchmark Analysis'!$H90=J$1),'Benchmark Analysis'!$L90*(1+'Benchmark Analysis'!$C$110)^'Cash Flow'!J$1," ")</f>
        <v xml:space="preserve"> </v>
      </c>
      <c r="K94" s="8" t="str">
        <f>IF(OR('Benchmark Analysis'!$H90=K$1,'Benchmark Analysis'!$H90+'Benchmark Analysis'!$C90=K$1,'Benchmark Analysis'!$C90*2+'Benchmark Analysis'!$H90=K$1,'Benchmark Analysis'!$C90*3+'Benchmark Analysis'!$H90=K$1,'Benchmark Analysis'!$C90*4+'Benchmark Analysis'!$H90=K$1,'Benchmark Analysis'!$C90*5+'Benchmark Analysis'!$H90=K$1),'Benchmark Analysis'!$L90*(1+'Benchmark Analysis'!$C$110)^'Cash Flow'!K$1," ")</f>
        <v xml:space="preserve"> </v>
      </c>
      <c r="L94" s="8" t="str">
        <f>IF(OR('Benchmark Analysis'!$H90=L$1,'Benchmark Analysis'!$H90+'Benchmark Analysis'!$C90=L$1,'Benchmark Analysis'!$C90*2+'Benchmark Analysis'!$H90=L$1,'Benchmark Analysis'!$C90*3+'Benchmark Analysis'!$H90=L$1,'Benchmark Analysis'!$C90*4+'Benchmark Analysis'!$H90=L$1,'Benchmark Analysis'!$C90*5+'Benchmark Analysis'!$H90=L$1),'Benchmark Analysis'!$L90*(1+'Benchmark Analysis'!$C$110)^'Cash Flow'!L$1," ")</f>
        <v xml:space="preserve"> </v>
      </c>
      <c r="M94" s="8" t="str">
        <f>IF(OR('Benchmark Analysis'!$H90=M$1,'Benchmark Analysis'!$H90+'Benchmark Analysis'!$C90=M$1,'Benchmark Analysis'!$C90*2+'Benchmark Analysis'!$H90=M$1,'Benchmark Analysis'!$C90*3+'Benchmark Analysis'!$H90=M$1,'Benchmark Analysis'!$C90*4+'Benchmark Analysis'!$H90=M$1,'Benchmark Analysis'!$C90*5+'Benchmark Analysis'!$H90=M$1),'Benchmark Analysis'!$L90*(1+'Benchmark Analysis'!$C$110)^'Cash Flow'!M$1," ")</f>
        <v xml:space="preserve"> </v>
      </c>
      <c r="N94" s="8" t="str">
        <f>IF(OR('Benchmark Analysis'!$H90=N$1,'Benchmark Analysis'!$H90+'Benchmark Analysis'!$C90=N$1,'Benchmark Analysis'!$C90*2+'Benchmark Analysis'!$H90=N$1,'Benchmark Analysis'!$C90*3+'Benchmark Analysis'!$H90=N$1,'Benchmark Analysis'!$C90*4+'Benchmark Analysis'!$H90=N$1,'Benchmark Analysis'!$C90*5+'Benchmark Analysis'!$H90=N$1),'Benchmark Analysis'!$L90*(1+'Benchmark Analysis'!$C$110)^'Cash Flow'!N$1," ")</f>
        <v xml:space="preserve"> </v>
      </c>
      <c r="O94" s="8" t="str">
        <f>IF(OR('Benchmark Analysis'!$H90=O$1,'Benchmark Analysis'!$H90+'Benchmark Analysis'!$C90=O$1,'Benchmark Analysis'!$C90*2+'Benchmark Analysis'!$H90=O$1,'Benchmark Analysis'!$C90*3+'Benchmark Analysis'!$H90=O$1,'Benchmark Analysis'!$C90*4+'Benchmark Analysis'!$H90=O$1,'Benchmark Analysis'!$C90*5+'Benchmark Analysis'!$H90=O$1),'Benchmark Analysis'!$L90*(1+'Benchmark Analysis'!$C$110)^'Cash Flow'!O$1," ")</f>
        <v xml:space="preserve"> </v>
      </c>
      <c r="P94" s="8" t="str">
        <f>IF(OR('Benchmark Analysis'!$H90=P$1,'Benchmark Analysis'!$H90+'Benchmark Analysis'!$C90=P$1,'Benchmark Analysis'!$C90*2+'Benchmark Analysis'!$H90=P$1,'Benchmark Analysis'!$C90*3+'Benchmark Analysis'!$H90=P$1,'Benchmark Analysis'!$C90*4+'Benchmark Analysis'!$H90=P$1,'Benchmark Analysis'!$C90*5+'Benchmark Analysis'!$H90=P$1),'Benchmark Analysis'!$L90*(1+'Benchmark Analysis'!$C$110)^'Cash Flow'!P$1," ")</f>
        <v xml:space="preserve"> </v>
      </c>
      <c r="Q94" s="8" t="str">
        <f>IF(OR('Benchmark Analysis'!$H90=Q$1,'Benchmark Analysis'!$H90+'Benchmark Analysis'!$C90=Q$1,'Benchmark Analysis'!$C90*2+'Benchmark Analysis'!$H90=Q$1,'Benchmark Analysis'!$C90*3+'Benchmark Analysis'!$H90=Q$1,'Benchmark Analysis'!$C90*4+'Benchmark Analysis'!$H90=Q$1,'Benchmark Analysis'!$C90*5+'Benchmark Analysis'!$H90=Q$1),'Benchmark Analysis'!$L90*(1+'Benchmark Analysis'!$C$110)^'Cash Flow'!Q$1," ")</f>
        <v xml:space="preserve"> </v>
      </c>
      <c r="R94" s="8" t="str">
        <f>IF(OR('Benchmark Analysis'!$H90=R$1,'Benchmark Analysis'!$H90+'Benchmark Analysis'!$C90=R$1,'Benchmark Analysis'!$C90*2+'Benchmark Analysis'!$H90=R$1,'Benchmark Analysis'!$C90*3+'Benchmark Analysis'!$H90=R$1,'Benchmark Analysis'!$C90*4+'Benchmark Analysis'!$H90=R$1,'Benchmark Analysis'!$C90*5+'Benchmark Analysis'!$H90=R$1),'Benchmark Analysis'!$L90*(1+'Benchmark Analysis'!$C$110)^'Cash Flow'!R$1," ")</f>
        <v xml:space="preserve"> </v>
      </c>
      <c r="S94" s="8" t="str">
        <f>IF(OR('Benchmark Analysis'!$H90=S$1,'Benchmark Analysis'!$H90+'Benchmark Analysis'!$C90=S$1,'Benchmark Analysis'!$C90*2+'Benchmark Analysis'!$H90=S$1,'Benchmark Analysis'!$C90*3+'Benchmark Analysis'!$H90=S$1,'Benchmark Analysis'!$C90*4+'Benchmark Analysis'!$H90=S$1,'Benchmark Analysis'!$C90*5+'Benchmark Analysis'!$H90=S$1),'Benchmark Analysis'!$L90*(1+'Benchmark Analysis'!$C$110)^'Cash Flow'!S$1," ")</f>
        <v xml:space="preserve"> </v>
      </c>
      <c r="T94" s="8" t="str">
        <f>IF(OR('Benchmark Analysis'!$H90=T$1,'Benchmark Analysis'!$H90+'Benchmark Analysis'!$C90=T$1,'Benchmark Analysis'!$C90*2+'Benchmark Analysis'!$H90=T$1,'Benchmark Analysis'!$C90*3+'Benchmark Analysis'!$H90=T$1,'Benchmark Analysis'!$C90*4+'Benchmark Analysis'!$H90=T$1,'Benchmark Analysis'!$C90*5+'Benchmark Analysis'!$H90=T$1),'Benchmark Analysis'!$L90*(1+'Benchmark Analysis'!$C$110)^'Cash Flow'!T$1," ")</f>
        <v xml:space="preserve"> </v>
      </c>
      <c r="U94" s="8" t="str">
        <f>IF(OR('Benchmark Analysis'!$H90=U$1,'Benchmark Analysis'!$H90+'Benchmark Analysis'!$C90=U$1,'Benchmark Analysis'!$C90*2+'Benchmark Analysis'!$H90=U$1,'Benchmark Analysis'!$C90*3+'Benchmark Analysis'!$H90=U$1,'Benchmark Analysis'!$C90*4+'Benchmark Analysis'!$H90=U$1,'Benchmark Analysis'!$C90*5+'Benchmark Analysis'!$H90=U$1),'Benchmark Analysis'!$L90*(1+'Benchmark Analysis'!$C$110)^'Cash Flow'!U$1," ")</f>
        <v xml:space="preserve"> </v>
      </c>
      <c r="V94" s="8" t="str">
        <f>IF(OR('Benchmark Analysis'!$H90=V$1,'Benchmark Analysis'!$H90+'Benchmark Analysis'!$C90=V$1,'Benchmark Analysis'!$C90*2+'Benchmark Analysis'!$H90=V$1,'Benchmark Analysis'!$C90*3+'Benchmark Analysis'!$H90=V$1,'Benchmark Analysis'!$C90*4+'Benchmark Analysis'!$H90=V$1,'Benchmark Analysis'!$C90*5+'Benchmark Analysis'!$H90=V$1),'Benchmark Analysis'!$L90*(1+'Benchmark Analysis'!$C$110)^'Cash Flow'!V$1," ")</f>
        <v xml:space="preserve"> </v>
      </c>
      <c r="W94" s="8" t="str">
        <f>IF(OR('Benchmark Analysis'!$H90=W$1,'Benchmark Analysis'!$H90+'Benchmark Analysis'!$C90=W$1,'Benchmark Analysis'!$C90*2+'Benchmark Analysis'!$H90=W$1,'Benchmark Analysis'!$C90*3+'Benchmark Analysis'!$H90=W$1,'Benchmark Analysis'!$C90*4+'Benchmark Analysis'!$H90=W$1,'Benchmark Analysis'!$C90*5+'Benchmark Analysis'!$H90=W$1),'Benchmark Analysis'!$L90*(1+'Benchmark Analysis'!$C$110)^'Cash Flow'!W$1," ")</f>
        <v xml:space="preserve"> </v>
      </c>
      <c r="X94" s="8">
        <f>IF(OR('Benchmark Analysis'!$H90=X$1,'Benchmark Analysis'!$H90+'Benchmark Analysis'!$C90=X$1,'Benchmark Analysis'!$C90*2+'Benchmark Analysis'!$H90=X$1,'Benchmark Analysis'!$C90*3+'Benchmark Analysis'!$H90=X$1,'Benchmark Analysis'!$C90*4+'Benchmark Analysis'!$H90=X$1,'Benchmark Analysis'!$C90*5+'Benchmark Analysis'!$H90=X$1),'Benchmark Analysis'!$L90*(1+'Benchmark Analysis'!$C$110)^'Cash Flow'!X$1," ")</f>
        <v>7578.3317194896063</v>
      </c>
      <c r="Y94" s="8" t="str">
        <f>IF(OR('Benchmark Analysis'!$H90=Y$1,'Benchmark Analysis'!$H90+'Benchmark Analysis'!$C90=Y$1,'Benchmark Analysis'!$C90*2+'Benchmark Analysis'!$H90=Y$1,'Benchmark Analysis'!$C90*3+'Benchmark Analysis'!$H90=Y$1,'Benchmark Analysis'!$C90*4+'Benchmark Analysis'!$H90=Y$1,'Benchmark Analysis'!$C90*5+'Benchmark Analysis'!$H90=Y$1),'Benchmark Analysis'!$L90*(1+'Benchmark Analysis'!$C$110)^'Cash Flow'!Y$1," ")</f>
        <v xml:space="preserve"> </v>
      </c>
      <c r="Z94" s="8" t="str">
        <f>IF(OR('Benchmark Analysis'!$H90=Z$1,'Benchmark Analysis'!$H90+'Benchmark Analysis'!$C90=Z$1,'Benchmark Analysis'!$C90*2+'Benchmark Analysis'!$H90=Z$1,'Benchmark Analysis'!$C90*3+'Benchmark Analysis'!$H90=Z$1,'Benchmark Analysis'!$C90*4+'Benchmark Analysis'!$H90=Z$1,'Benchmark Analysis'!$C90*5+'Benchmark Analysis'!$H90=Z$1),'Benchmark Analysis'!$L90*(1+'Benchmark Analysis'!$C$110)^'Cash Flow'!Z$1," ")</f>
        <v xml:space="preserve"> </v>
      </c>
      <c r="AA94" s="8" t="str">
        <f>IF(OR('Benchmark Analysis'!$H90=AA$1,'Benchmark Analysis'!$H90+'Benchmark Analysis'!$C90=AA$1,'Benchmark Analysis'!$C90*2+'Benchmark Analysis'!$H90=AA$1,'Benchmark Analysis'!$C90*3+'Benchmark Analysis'!$H90=AA$1,'Benchmark Analysis'!$C90*4+'Benchmark Analysis'!$H90=AA$1,'Benchmark Analysis'!$C90*5+'Benchmark Analysis'!$H90=AA$1),'Benchmark Analysis'!$L90*(1+'Benchmark Analysis'!$C$110)^'Cash Flow'!AA$1," ")</f>
        <v xml:space="preserve"> </v>
      </c>
      <c r="AB94" s="8" t="str">
        <f>IF(OR('Benchmark Analysis'!$H90=AB$1,'Benchmark Analysis'!$H90+'Benchmark Analysis'!$C90=AB$1,'Benchmark Analysis'!$C90*2+'Benchmark Analysis'!$H90=AB$1,'Benchmark Analysis'!$C90*3+'Benchmark Analysis'!$H90=AB$1,'Benchmark Analysis'!$C90*4+'Benchmark Analysis'!$H90=AB$1,'Benchmark Analysis'!$C90*5+'Benchmark Analysis'!$H90=AB$1),'Benchmark Analysis'!$L90*(1+'Benchmark Analysis'!$C$110)^'Cash Flow'!AB$1," ")</f>
        <v xml:space="preserve"> </v>
      </c>
      <c r="AC94" s="8" t="str">
        <f>IF(OR('Benchmark Analysis'!$H90=AC$1,'Benchmark Analysis'!$H90+'Benchmark Analysis'!$C90=AC$1,'Benchmark Analysis'!$C90*2+'Benchmark Analysis'!$H90=AC$1,'Benchmark Analysis'!$C90*3+'Benchmark Analysis'!$H90=AC$1,'Benchmark Analysis'!$C90*4+'Benchmark Analysis'!$H90=AC$1,'Benchmark Analysis'!$C90*5+'Benchmark Analysis'!$H90=AC$1),'Benchmark Analysis'!$L90*(1+'Benchmark Analysis'!$C$110)^'Cash Flow'!AC$1," ")</f>
        <v xml:space="preserve"> </v>
      </c>
      <c r="AD94" s="8" t="str">
        <f>IF(OR('Benchmark Analysis'!$H90=AD$1,'Benchmark Analysis'!$H90+'Benchmark Analysis'!$C90=AD$1,'Benchmark Analysis'!$C90*2+'Benchmark Analysis'!$H90=AD$1,'Benchmark Analysis'!$C90*3+'Benchmark Analysis'!$H90=AD$1,'Benchmark Analysis'!$C90*4+'Benchmark Analysis'!$H90=AD$1,'Benchmark Analysis'!$C90*5+'Benchmark Analysis'!$H90=AD$1),'Benchmark Analysis'!$L90*(1+'Benchmark Analysis'!$C$110)^'Cash Flow'!AD$1," ")</f>
        <v xml:space="preserve"> </v>
      </c>
      <c r="AE94" s="8" t="str">
        <f>IF(OR('Benchmark Analysis'!$H90=AE$1,'Benchmark Analysis'!$H90+'Benchmark Analysis'!$C90=AE$1,'Benchmark Analysis'!$C90*2+'Benchmark Analysis'!$H90=AE$1,'Benchmark Analysis'!$C90*3+'Benchmark Analysis'!$H90=AE$1,'Benchmark Analysis'!$C90*4+'Benchmark Analysis'!$H90=AE$1,'Benchmark Analysis'!$C90*5+'Benchmark Analysis'!$H90=AE$1),'Benchmark Analysis'!$L90*(1+'Benchmark Analysis'!$C$110)^'Cash Flow'!AE$1," ")</f>
        <v xml:space="preserve"> </v>
      </c>
      <c r="AF94" s="8" t="str">
        <f>IF(OR('Benchmark Analysis'!$H90=AF$1,'Benchmark Analysis'!$H90+'Benchmark Analysis'!$C90=AF$1,'Benchmark Analysis'!$C90*2+'Benchmark Analysis'!$H90=AF$1,'Benchmark Analysis'!$C90*3+'Benchmark Analysis'!$H90=AF$1,'Benchmark Analysis'!$C90*4+'Benchmark Analysis'!$H90=AF$1,'Benchmark Analysis'!$C90*5+'Benchmark Analysis'!$H90=AF$1),'Benchmark Analysis'!$L90*(1+'Benchmark Analysis'!$C$110)^'Cash Flow'!AF$1," ")</f>
        <v xml:space="preserve"> </v>
      </c>
      <c r="AG94" s="8" t="str">
        <f>IF(OR('Benchmark Analysis'!$H90=AG$1,'Benchmark Analysis'!$H90+'Benchmark Analysis'!$C90=AG$1,'Benchmark Analysis'!$C90*2+'Benchmark Analysis'!$H90=AG$1,'Benchmark Analysis'!$C90*3+'Benchmark Analysis'!$H90=AG$1,'Benchmark Analysis'!$C90*4+'Benchmark Analysis'!$H90=AG$1,'Benchmark Analysis'!$C90*5+'Benchmark Analysis'!$H90=AG$1),'Benchmark Analysis'!$L90*(1+'Benchmark Analysis'!$C$110)^'Cash Flow'!AG$1," ")</f>
        <v xml:space="preserve"> </v>
      </c>
    </row>
    <row r="95" spans="1:33" x14ac:dyDescent="0.2">
      <c r="A95" s="80" t="str">
        <f>'Benchmark Analysis'!A91</f>
        <v>28B</v>
      </c>
      <c r="B95" s="66" t="str">
        <f>'Benchmark Analysis'!B91</f>
        <v>Residential appliances - two ovens and two fans in main kitchen</v>
      </c>
      <c r="C95" s="7"/>
      <c r="D95" s="8" t="str">
        <f>IF(OR('Benchmark Analysis'!$H91=D$1,'Benchmark Analysis'!$H91+'Benchmark Analysis'!$C91=D$1,'Benchmark Analysis'!$C91*2+'Benchmark Analysis'!$H91=D$1,'Benchmark Analysis'!$C91*3+'Benchmark Analysis'!$H91=D$1,'Benchmark Analysis'!$C91*4+'Benchmark Analysis'!$H91=D$1,'Benchmark Analysis'!$C91*5+'Benchmark Analysis'!$H91=D$1),'Benchmark Analysis'!$L91*(1+'Benchmark Analysis'!$C$110)^'Cash Flow'!D$1," ")</f>
        <v xml:space="preserve"> </v>
      </c>
      <c r="E95" s="8" t="str">
        <f>IF(OR('Benchmark Analysis'!$H91=E$1,'Benchmark Analysis'!$H91+'Benchmark Analysis'!$C91=E$1,'Benchmark Analysis'!$C91*2+'Benchmark Analysis'!$H91=E$1,'Benchmark Analysis'!$C91*3+'Benchmark Analysis'!$H91=E$1,'Benchmark Analysis'!$C91*4+'Benchmark Analysis'!$H91=E$1,'Benchmark Analysis'!$C91*5+'Benchmark Analysis'!$H91=E$1),'Benchmark Analysis'!$L91*(1+'Benchmark Analysis'!$C$110)^'Cash Flow'!E$1," ")</f>
        <v xml:space="preserve"> </v>
      </c>
      <c r="F95" s="8" t="str">
        <f>IF(OR('Benchmark Analysis'!$H91=F$1,'Benchmark Analysis'!$H91+'Benchmark Analysis'!$C91=F$1,'Benchmark Analysis'!$C91*2+'Benchmark Analysis'!$H91=F$1,'Benchmark Analysis'!$C91*3+'Benchmark Analysis'!$H91=F$1,'Benchmark Analysis'!$C91*4+'Benchmark Analysis'!$H91=F$1,'Benchmark Analysis'!$C91*5+'Benchmark Analysis'!$H91=F$1),'Benchmark Analysis'!$L91*(1+'Benchmark Analysis'!$C$110)^'Cash Flow'!F$1," ")</f>
        <v xml:space="preserve"> </v>
      </c>
      <c r="G95" s="8">
        <f>IF(OR('Benchmark Analysis'!$H91=G$1,'Benchmark Analysis'!$H91+'Benchmark Analysis'!$C91=G$1,'Benchmark Analysis'!$C91*2+'Benchmark Analysis'!$H91=G$1,'Benchmark Analysis'!$C91*3+'Benchmark Analysis'!$H91=G$1,'Benchmark Analysis'!$C91*4+'Benchmark Analysis'!$H91=G$1,'Benchmark Analysis'!$C91*5+'Benchmark Analysis'!$H91=G$1),'Benchmark Analysis'!$L91*(1+'Benchmark Analysis'!$C$110)^'Cash Flow'!G$1," ")</f>
        <v>2164.8643200000001</v>
      </c>
      <c r="H95" s="8" t="str">
        <f>IF(OR('Benchmark Analysis'!$H91=H$1,'Benchmark Analysis'!$H91+'Benchmark Analysis'!$C91=H$1,'Benchmark Analysis'!$C91*2+'Benchmark Analysis'!$H91=H$1,'Benchmark Analysis'!$C91*3+'Benchmark Analysis'!$H91=H$1,'Benchmark Analysis'!$C91*4+'Benchmark Analysis'!$H91=H$1,'Benchmark Analysis'!$C91*5+'Benchmark Analysis'!$H91=H$1),'Benchmark Analysis'!$L91*(1+'Benchmark Analysis'!$C$110)^'Cash Flow'!H$1," ")</f>
        <v xml:space="preserve"> </v>
      </c>
      <c r="I95" s="8" t="str">
        <f>IF(OR('Benchmark Analysis'!$H91=I$1,'Benchmark Analysis'!$H91+'Benchmark Analysis'!$C91=I$1,'Benchmark Analysis'!$C91*2+'Benchmark Analysis'!$H91=I$1,'Benchmark Analysis'!$C91*3+'Benchmark Analysis'!$H91=I$1,'Benchmark Analysis'!$C91*4+'Benchmark Analysis'!$H91=I$1,'Benchmark Analysis'!$C91*5+'Benchmark Analysis'!$H91=I$1),'Benchmark Analysis'!$L91*(1+'Benchmark Analysis'!$C$110)^'Cash Flow'!I$1," ")</f>
        <v xml:space="preserve"> </v>
      </c>
      <c r="J95" s="8" t="str">
        <f>IF(OR('Benchmark Analysis'!$H91=J$1,'Benchmark Analysis'!$H91+'Benchmark Analysis'!$C91=J$1,'Benchmark Analysis'!$C91*2+'Benchmark Analysis'!$H91=J$1,'Benchmark Analysis'!$C91*3+'Benchmark Analysis'!$H91=J$1,'Benchmark Analysis'!$C91*4+'Benchmark Analysis'!$H91=J$1,'Benchmark Analysis'!$C91*5+'Benchmark Analysis'!$H91=J$1),'Benchmark Analysis'!$L91*(1+'Benchmark Analysis'!$C$110)^'Cash Flow'!J$1," ")</f>
        <v xml:space="preserve"> </v>
      </c>
      <c r="K95" s="8" t="str">
        <f>IF(OR('Benchmark Analysis'!$H91=K$1,'Benchmark Analysis'!$H91+'Benchmark Analysis'!$C91=K$1,'Benchmark Analysis'!$C91*2+'Benchmark Analysis'!$H91=K$1,'Benchmark Analysis'!$C91*3+'Benchmark Analysis'!$H91=K$1,'Benchmark Analysis'!$C91*4+'Benchmark Analysis'!$H91=K$1,'Benchmark Analysis'!$C91*5+'Benchmark Analysis'!$H91=K$1),'Benchmark Analysis'!$L91*(1+'Benchmark Analysis'!$C$110)^'Cash Flow'!K$1," ")</f>
        <v xml:space="preserve"> </v>
      </c>
      <c r="L95" s="8" t="str">
        <f>IF(OR('Benchmark Analysis'!$H91=L$1,'Benchmark Analysis'!$H91+'Benchmark Analysis'!$C91=L$1,'Benchmark Analysis'!$C91*2+'Benchmark Analysis'!$H91=L$1,'Benchmark Analysis'!$C91*3+'Benchmark Analysis'!$H91=L$1,'Benchmark Analysis'!$C91*4+'Benchmark Analysis'!$H91=L$1,'Benchmark Analysis'!$C91*5+'Benchmark Analysis'!$H91=L$1),'Benchmark Analysis'!$L91*(1+'Benchmark Analysis'!$C$110)^'Cash Flow'!L$1," ")</f>
        <v xml:space="preserve"> </v>
      </c>
      <c r="M95" s="8" t="str">
        <f>IF(OR('Benchmark Analysis'!$H91=M$1,'Benchmark Analysis'!$H91+'Benchmark Analysis'!$C91=M$1,'Benchmark Analysis'!$C91*2+'Benchmark Analysis'!$H91=M$1,'Benchmark Analysis'!$C91*3+'Benchmark Analysis'!$H91=M$1,'Benchmark Analysis'!$C91*4+'Benchmark Analysis'!$H91=M$1,'Benchmark Analysis'!$C91*5+'Benchmark Analysis'!$H91=M$1),'Benchmark Analysis'!$L91*(1+'Benchmark Analysis'!$C$110)^'Cash Flow'!M$1," ")</f>
        <v xml:space="preserve"> </v>
      </c>
      <c r="N95" s="8" t="str">
        <f>IF(OR('Benchmark Analysis'!$H91=N$1,'Benchmark Analysis'!$H91+'Benchmark Analysis'!$C91=N$1,'Benchmark Analysis'!$C91*2+'Benchmark Analysis'!$H91=N$1,'Benchmark Analysis'!$C91*3+'Benchmark Analysis'!$H91=N$1,'Benchmark Analysis'!$C91*4+'Benchmark Analysis'!$H91=N$1,'Benchmark Analysis'!$C91*5+'Benchmark Analysis'!$H91=N$1),'Benchmark Analysis'!$L91*(1+'Benchmark Analysis'!$C$110)^'Cash Flow'!N$1," ")</f>
        <v xml:space="preserve"> </v>
      </c>
      <c r="O95" s="8" t="str">
        <f>IF(OR('Benchmark Analysis'!$H91=O$1,'Benchmark Analysis'!$H91+'Benchmark Analysis'!$C91=O$1,'Benchmark Analysis'!$C91*2+'Benchmark Analysis'!$H91=O$1,'Benchmark Analysis'!$C91*3+'Benchmark Analysis'!$H91=O$1,'Benchmark Analysis'!$C91*4+'Benchmark Analysis'!$H91=O$1,'Benchmark Analysis'!$C91*5+'Benchmark Analysis'!$H91=O$1),'Benchmark Analysis'!$L91*(1+'Benchmark Analysis'!$C$110)^'Cash Flow'!O$1," ")</f>
        <v xml:space="preserve"> </v>
      </c>
      <c r="P95" s="8" t="str">
        <f>IF(OR('Benchmark Analysis'!$H91=P$1,'Benchmark Analysis'!$H91+'Benchmark Analysis'!$C91=P$1,'Benchmark Analysis'!$C91*2+'Benchmark Analysis'!$H91=P$1,'Benchmark Analysis'!$C91*3+'Benchmark Analysis'!$H91=P$1,'Benchmark Analysis'!$C91*4+'Benchmark Analysis'!$H91=P$1,'Benchmark Analysis'!$C91*5+'Benchmark Analysis'!$H91=P$1),'Benchmark Analysis'!$L91*(1+'Benchmark Analysis'!$C$110)^'Cash Flow'!P$1," ")</f>
        <v xml:space="preserve"> </v>
      </c>
      <c r="Q95" s="8" t="str">
        <f>IF(OR('Benchmark Analysis'!$H91=Q$1,'Benchmark Analysis'!$H91+'Benchmark Analysis'!$C91=Q$1,'Benchmark Analysis'!$C91*2+'Benchmark Analysis'!$H91=Q$1,'Benchmark Analysis'!$C91*3+'Benchmark Analysis'!$H91=Q$1,'Benchmark Analysis'!$C91*4+'Benchmark Analysis'!$H91=Q$1,'Benchmark Analysis'!$C91*5+'Benchmark Analysis'!$H91=Q$1),'Benchmark Analysis'!$L91*(1+'Benchmark Analysis'!$C$110)^'Cash Flow'!Q$1," ")</f>
        <v xml:space="preserve"> </v>
      </c>
      <c r="R95" s="8" t="str">
        <f>IF(OR('Benchmark Analysis'!$H91=R$1,'Benchmark Analysis'!$H91+'Benchmark Analysis'!$C91=R$1,'Benchmark Analysis'!$C91*2+'Benchmark Analysis'!$H91=R$1,'Benchmark Analysis'!$C91*3+'Benchmark Analysis'!$H91=R$1,'Benchmark Analysis'!$C91*4+'Benchmark Analysis'!$H91=R$1,'Benchmark Analysis'!$C91*5+'Benchmark Analysis'!$H91=R$1),'Benchmark Analysis'!$L91*(1+'Benchmark Analysis'!$C$110)^'Cash Flow'!R$1," ")</f>
        <v xml:space="preserve"> </v>
      </c>
      <c r="S95" s="8" t="str">
        <f>IF(OR('Benchmark Analysis'!$H91=S$1,'Benchmark Analysis'!$H91+'Benchmark Analysis'!$C91=S$1,'Benchmark Analysis'!$C91*2+'Benchmark Analysis'!$H91=S$1,'Benchmark Analysis'!$C91*3+'Benchmark Analysis'!$H91=S$1,'Benchmark Analysis'!$C91*4+'Benchmark Analysis'!$H91=S$1,'Benchmark Analysis'!$C91*5+'Benchmark Analysis'!$H91=S$1),'Benchmark Analysis'!$L91*(1+'Benchmark Analysis'!$C$110)^'Cash Flow'!S$1," ")</f>
        <v xml:space="preserve"> </v>
      </c>
      <c r="T95" s="8" t="str">
        <f>IF(OR('Benchmark Analysis'!$H91=T$1,'Benchmark Analysis'!$H91+'Benchmark Analysis'!$C91=T$1,'Benchmark Analysis'!$C91*2+'Benchmark Analysis'!$H91=T$1,'Benchmark Analysis'!$C91*3+'Benchmark Analysis'!$H91=T$1,'Benchmark Analysis'!$C91*4+'Benchmark Analysis'!$H91=T$1,'Benchmark Analysis'!$C91*5+'Benchmark Analysis'!$H91=T$1),'Benchmark Analysis'!$L91*(1+'Benchmark Analysis'!$C$110)^'Cash Flow'!T$1," ")</f>
        <v xml:space="preserve"> </v>
      </c>
      <c r="U95" s="8" t="str">
        <f>IF(OR('Benchmark Analysis'!$H91=U$1,'Benchmark Analysis'!$H91+'Benchmark Analysis'!$C91=U$1,'Benchmark Analysis'!$C91*2+'Benchmark Analysis'!$H91=U$1,'Benchmark Analysis'!$C91*3+'Benchmark Analysis'!$H91=U$1,'Benchmark Analysis'!$C91*4+'Benchmark Analysis'!$H91=U$1,'Benchmark Analysis'!$C91*5+'Benchmark Analysis'!$H91=U$1),'Benchmark Analysis'!$L91*(1+'Benchmark Analysis'!$C$110)^'Cash Flow'!U$1," ")</f>
        <v xml:space="preserve"> </v>
      </c>
      <c r="V95" s="8">
        <f>IF(OR('Benchmark Analysis'!$H91=V$1,'Benchmark Analysis'!$H91+'Benchmark Analysis'!$C91=V$1,'Benchmark Analysis'!$C91*2+'Benchmark Analysis'!$H91=V$1,'Benchmark Analysis'!$C91*3+'Benchmark Analysis'!$H91=V$1,'Benchmark Analysis'!$C91*4+'Benchmark Analysis'!$H91=V$1,'Benchmark Analysis'!$C91*5+'Benchmark Analysis'!$H91=V$1),'Benchmark Analysis'!$L91*(1+'Benchmark Analysis'!$C$110)^'Cash Flow'!V$1," ")</f>
        <v>2913.6223450555963</v>
      </c>
      <c r="W95" s="8" t="str">
        <f>IF(OR('Benchmark Analysis'!$H91=W$1,'Benchmark Analysis'!$H91+'Benchmark Analysis'!$C91=W$1,'Benchmark Analysis'!$C91*2+'Benchmark Analysis'!$H91=W$1,'Benchmark Analysis'!$C91*3+'Benchmark Analysis'!$H91=W$1,'Benchmark Analysis'!$C91*4+'Benchmark Analysis'!$H91=W$1,'Benchmark Analysis'!$C91*5+'Benchmark Analysis'!$H91=W$1),'Benchmark Analysis'!$L91*(1+'Benchmark Analysis'!$C$110)^'Cash Flow'!W$1," ")</f>
        <v xml:space="preserve"> </v>
      </c>
      <c r="X95" s="8" t="str">
        <f>IF(OR('Benchmark Analysis'!$H91=X$1,'Benchmark Analysis'!$H91+'Benchmark Analysis'!$C91=X$1,'Benchmark Analysis'!$C91*2+'Benchmark Analysis'!$H91=X$1,'Benchmark Analysis'!$C91*3+'Benchmark Analysis'!$H91=X$1,'Benchmark Analysis'!$C91*4+'Benchmark Analysis'!$H91=X$1,'Benchmark Analysis'!$C91*5+'Benchmark Analysis'!$H91=X$1),'Benchmark Analysis'!$L91*(1+'Benchmark Analysis'!$C$110)^'Cash Flow'!X$1," ")</f>
        <v xml:space="preserve"> </v>
      </c>
      <c r="Y95" s="8" t="str">
        <f>IF(OR('Benchmark Analysis'!$H91=Y$1,'Benchmark Analysis'!$H91+'Benchmark Analysis'!$C91=Y$1,'Benchmark Analysis'!$C91*2+'Benchmark Analysis'!$H91=Y$1,'Benchmark Analysis'!$C91*3+'Benchmark Analysis'!$H91=Y$1,'Benchmark Analysis'!$C91*4+'Benchmark Analysis'!$H91=Y$1,'Benchmark Analysis'!$C91*5+'Benchmark Analysis'!$H91=Y$1),'Benchmark Analysis'!$L91*(1+'Benchmark Analysis'!$C$110)^'Cash Flow'!Y$1," ")</f>
        <v xml:space="preserve"> </v>
      </c>
      <c r="Z95" s="8" t="str">
        <f>IF(OR('Benchmark Analysis'!$H91=Z$1,'Benchmark Analysis'!$H91+'Benchmark Analysis'!$C91=Z$1,'Benchmark Analysis'!$C91*2+'Benchmark Analysis'!$H91=Z$1,'Benchmark Analysis'!$C91*3+'Benchmark Analysis'!$H91=Z$1,'Benchmark Analysis'!$C91*4+'Benchmark Analysis'!$H91=Z$1,'Benchmark Analysis'!$C91*5+'Benchmark Analysis'!$H91=Z$1),'Benchmark Analysis'!$L91*(1+'Benchmark Analysis'!$C$110)^'Cash Flow'!Z$1," ")</f>
        <v xml:space="preserve"> </v>
      </c>
      <c r="AA95" s="8" t="str">
        <f>IF(OR('Benchmark Analysis'!$H91=AA$1,'Benchmark Analysis'!$H91+'Benchmark Analysis'!$C91=AA$1,'Benchmark Analysis'!$C91*2+'Benchmark Analysis'!$H91=AA$1,'Benchmark Analysis'!$C91*3+'Benchmark Analysis'!$H91=AA$1,'Benchmark Analysis'!$C91*4+'Benchmark Analysis'!$H91=AA$1,'Benchmark Analysis'!$C91*5+'Benchmark Analysis'!$H91=AA$1),'Benchmark Analysis'!$L91*(1+'Benchmark Analysis'!$C$110)^'Cash Flow'!AA$1," ")</f>
        <v xml:space="preserve"> </v>
      </c>
      <c r="AB95" s="8" t="str">
        <f>IF(OR('Benchmark Analysis'!$H91=AB$1,'Benchmark Analysis'!$H91+'Benchmark Analysis'!$C91=AB$1,'Benchmark Analysis'!$C91*2+'Benchmark Analysis'!$H91=AB$1,'Benchmark Analysis'!$C91*3+'Benchmark Analysis'!$H91=AB$1,'Benchmark Analysis'!$C91*4+'Benchmark Analysis'!$H91=AB$1,'Benchmark Analysis'!$C91*5+'Benchmark Analysis'!$H91=AB$1),'Benchmark Analysis'!$L91*(1+'Benchmark Analysis'!$C$110)^'Cash Flow'!AB$1," ")</f>
        <v xml:space="preserve"> </v>
      </c>
      <c r="AC95" s="8" t="str">
        <f>IF(OR('Benchmark Analysis'!$H91=AC$1,'Benchmark Analysis'!$H91+'Benchmark Analysis'!$C91=AC$1,'Benchmark Analysis'!$C91*2+'Benchmark Analysis'!$H91=AC$1,'Benchmark Analysis'!$C91*3+'Benchmark Analysis'!$H91=AC$1,'Benchmark Analysis'!$C91*4+'Benchmark Analysis'!$H91=AC$1,'Benchmark Analysis'!$C91*5+'Benchmark Analysis'!$H91=AC$1),'Benchmark Analysis'!$L91*(1+'Benchmark Analysis'!$C$110)^'Cash Flow'!AC$1," ")</f>
        <v xml:space="preserve"> </v>
      </c>
      <c r="AD95" s="8" t="str">
        <f>IF(OR('Benchmark Analysis'!$H91=AD$1,'Benchmark Analysis'!$H91+'Benchmark Analysis'!$C91=AD$1,'Benchmark Analysis'!$C91*2+'Benchmark Analysis'!$H91=AD$1,'Benchmark Analysis'!$C91*3+'Benchmark Analysis'!$H91=AD$1,'Benchmark Analysis'!$C91*4+'Benchmark Analysis'!$H91=AD$1,'Benchmark Analysis'!$C91*5+'Benchmark Analysis'!$H91=AD$1),'Benchmark Analysis'!$L91*(1+'Benchmark Analysis'!$C$110)^'Cash Flow'!AD$1," ")</f>
        <v xml:space="preserve"> </v>
      </c>
      <c r="AE95" s="8" t="str">
        <f>IF(OR('Benchmark Analysis'!$H91=AE$1,'Benchmark Analysis'!$H91+'Benchmark Analysis'!$C91=AE$1,'Benchmark Analysis'!$C91*2+'Benchmark Analysis'!$H91=AE$1,'Benchmark Analysis'!$C91*3+'Benchmark Analysis'!$H91=AE$1,'Benchmark Analysis'!$C91*4+'Benchmark Analysis'!$H91=AE$1,'Benchmark Analysis'!$C91*5+'Benchmark Analysis'!$H91=AE$1),'Benchmark Analysis'!$L91*(1+'Benchmark Analysis'!$C$110)^'Cash Flow'!AE$1," ")</f>
        <v xml:space="preserve"> </v>
      </c>
      <c r="AF95" s="8" t="str">
        <f>IF(OR('Benchmark Analysis'!$H91=AF$1,'Benchmark Analysis'!$H91+'Benchmark Analysis'!$C91=AF$1,'Benchmark Analysis'!$C91*2+'Benchmark Analysis'!$H91=AF$1,'Benchmark Analysis'!$C91*3+'Benchmark Analysis'!$H91=AF$1,'Benchmark Analysis'!$C91*4+'Benchmark Analysis'!$H91=AF$1,'Benchmark Analysis'!$C91*5+'Benchmark Analysis'!$H91=AF$1),'Benchmark Analysis'!$L91*(1+'Benchmark Analysis'!$C$110)^'Cash Flow'!AF$1," ")</f>
        <v xml:space="preserve"> </v>
      </c>
      <c r="AG95" s="8" t="str">
        <f>IF(OR('Benchmark Analysis'!$H91=AG$1,'Benchmark Analysis'!$H91+'Benchmark Analysis'!$C91=AG$1,'Benchmark Analysis'!$C91*2+'Benchmark Analysis'!$H91=AG$1,'Benchmark Analysis'!$C91*3+'Benchmark Analysis'!$H91=AG$1,'Benchmark Analysis'!$C91*4+'Benchmark Analysis'!$H91=AG$1,'Benchmark Analysis'!$C91*5+'Benchmark Analysis'!$H91=AG$1),'Benchmark Analysis'!$L91*(1+'Benchmark Analysis'!$C$110)^'Cash Flow'!AG$1," ")</f>
        <v xml:space="preserve"> </v>
      </c>
    </row>
    <row r="96" spans="1:33" x14ac:dyDescent="0.2">
      <c r="A96" s="80" t="str">
        <f>'Benchmark Analysis'!A92</f>
        <v>28C</v>
      </c>
      <c r="B96" s="66" t="str">
        <f>'Benchmark Analysis'!B92</f>
        <v>Residential appliances - fridge in main kitchen</v>
      </c>
      <c r="C96" s="7"/>
      <c r="D96" s="8">
        <f>IF(OR('Benchmark Analysis'!$H92=D$1,'Benchmark Analysis'!$H92+'Benchmark Analysis'!$C92=D$1,'Benchmark Analysis'!$C92*2+'Benchmark Analysis'!$H92=D$1,'Benchmark Analysis'!$C92*3+'Benchmark Analysis'!$H92=D$1,'Benchmark Analysis'!$C92*4+'Benchmark Analysis'!$H92=D$1,'Benchmark Analysis'!$C92*5+'Benchmark Analysis'!$H92=D$1),'Benchmark Analysis'!$L92*(1+'Benchmark Analysis'!$C$110)^'Cash Flow'!D$1," ")</f>
        <v>714</v>
      </c>
      <c r="E96" s="8" t="str">
        <f>IF(OR('Benchmark Analysis'!$H92=E$1,'Benchmark Analysis'!$H92+'Benchmark Analysis'!$C92=E$1,'Benchmark Analysis'!$C92*2+'Benchmark Analysis'!$H92=E$1,'Benchmark Analysis'!$C92*3+'Benchmark Analysis'!$H92=E$1,'Benchmark Analysis'!$C92*4+'Benchmark Analysis'!$H92=E$1,'Benchmark Analysis'!$C92*5+'Benchmark Analysis'!$H92=E$1),'Benchmark Analysis'!$L92*(1+'Benchmark Analysis'!$C$110)^'Cash Flow'!E$1," ")</f>
        <v xml:space="preserve"> </v>
      </c>
      <c r="F96" s="8" t="str">
        <f>IF(OR('Benchmark Analysis'!$H92=F$1,'Benchmark Analysis'!$H92+'Benchmark Analysis'!$C92=F$1,'Benchmark Analysis'!$C92*2+'Benchmark Analysis'!$H92=F$1,'Benchmark Analysis'!$C92*3+'Benchmark Analysis'!$H92=F$1,'Benchmark Analysis'!$C92*4+'Benchmark Analysis'!$H92=F$1,'Benchmark Analysis'!$C92*5+'Benchmark Analysis'!$H92=F$1),'Benchmark Analysis'!$L92*(1+'Benchmark Analysis'!$C$110)^'Cash Flow'!F$1," ")</f>
        <v xml:space="preserve"> </v>
      </c>
      <c r="G96" s="8" t="str">
        <f>IF(OR('Benchmark Analysis'!$H92=G$1,'Benchmark Analysis'!$H92+'Benchmark Analysis'!$C92=G$1,'Benchmark Analysis'!$C92*2+'Benchmark Analysis'!$H92=G$1,'Benchmark Analysis'!$C92*3+'Benchmark Analysis'!$H92=G$1,'Benchmark Analysis'!$C92*4+'Benchmark Analysis'!$H92=G$1,'Benchmark Analysis'!$C92*5+'Benchmark Analysis'!$H92=G$1),'Benchmark Analysis'!$L92*(1+'Benchmark Analysis'!$C$110)^'Cash Flow'!G$1," ")</f>
        <v xml:space="preserve"> </v>
      </c>
      <c r="H96" s="8" t="str">
        <f>IF(OR('Benchmark Analysis'!$H92=H$1,'Benchmark Analysis'!$H92+'Benchmark Analysis'!$C92=H$1,'Benchmark Analysis'!$C92*2+'Benchmark Analysis'!$H92=H$1,'Benchmark Analysis'!$C92*3+'Benchmark Analysis'!$H92=H$1,'Benchmark Analysis'!$C92*4+'Benchmark Analysis'!$H92=H$1,'Benchmark Analysis'!$C92*5+'Benchmark Analysis'!$H92=H$1),'Benchmark Analysis'!$L92*(1+'Benchmark Analysis'!$C$110)^'Cash Flow'!H$1," ")</f>
        <v xml:space="preserve"> </v>
      </c>
      <c r="I96" s="8" t="str">
        <f>IF(OR('Benchmark Analysis'!$H92=I$1,'Benchmark Analysis'!$H92+'Benchmark Analysis'!$C92=I$1,'Benchmark Analysis'!$C92*2+'Benchmark Analysis'!$H92=I$1,'Benchmark Analysis'!$C92*3+'Benchmark Analysis'!$H92=I$1,'Benchmark Analysis'!$C92*4+'Benchmark Analysis'!$H92=I$1,'Benchmark Analysis'!$C92*5+'Benchmark Analysis'!$H92=I$1),'Benchmark Analysis'!$L92*(1+'Benchmark Analysis'!$C$110)^'Cash Flow'!I$1," ")</f>
        <v xml:space="preserve"> </v>
      </c>
      <c r="J96" s="8" t="str">
        <f>IF(OR('Benchmark Analysis'!$H92=J$1,'Benchmark Analysis'!$H92+'Benchmark Analysis'!$C92=J$1,'Benchmark Analysis'!$C92*2+'Benchmark Analysis'!$H92=J$1,'Benchmark Analysis'!$C92*3+'Benchmark Analysis'!$H92=J$1,'Benchmark Analysis'!$C92*4+'Benchmark Analysis'!$H92=J$1,'Benchmark Analysis'!$C92*5+'Benchmark Analysis'!$H92=J$1),'Benchmark Analysis'!$L92*(1+'Benchmark Analysis'!$C$110)^'Cash Flow'!J$1," ")</f>
        <v xml:space="preserve"> </v>
      </c>
      <c r="K96" s="8" t="str">
        <f>IF(OR('Benchmark Analysis'!$H92=K$1,'Benchmark Analysis'!$H92+'Benchmark Analysis'!$C92=K$1,'Benchmark Analysis'!$C92*2+'Benchmark Analysis'!$H92=K$1,'Benchmark Analysis'!$C92*3+'Benchmark Analysis'!$H92=K$1,'Benchmark Analysis'!$C92*4+'Benchmark Analysis'!$H92=K$1,'Benchmark Analysis'!$C92*5+'Benchmark Analysis'!$H92=K$1),'Benchmark Analysis'!$L92*(1+'Benchmark Analysis'!$C$110)^'Cash Flow'!K$1," ")</f>
        <v xml:space="preserve"> </v>
      </c>
      <c r="L96" s="8">
        <f>IF(OR('Benchmark Analysis'!$H92=L$1,'Benchmark Analysis'!$H92+'Benchmark Analysis'!$C92=L$1,'Benchmark Analysis'!$C92*2+'Benchmark Analysis'!$H92=L$1,'Benchmark Analysis'!$C92*3+'Benchmark Analysis'!$H92=L$1,'Benchmark Analysis'!$C92*4+'Benchmark Analysis'!$H92=L$1,'Benchmark Analysis'!$C92*5+'Benchmark Analysis'!$H92=L$1),'Benchmark Analysis'!$L92*(1+'Benchmark Analysis'!$C$110)^'Cash Flow'!L$1," ")</f>
        <v>836.56479803561763</v>
      </c>
      <c r="M96" s="8" t="str">
        <f>IF(OR('Benchmark Analysis'!$H92=M$1,'Benchmark Analysis'!$H92+'Benchmark Analysis'!$C92=M$1,'Benchmark Analysis'!$C92*2+'Benchmark Analysis'!$H92=M$1,'Benchmark Analysis'!$C92*3+'Benchmark Analysis'!$H92=M$1,'Benchmark Analysis'!$C92*4+'Benchmark Analysis'!$H92=M$1,'Benchmark Analysis'!$C92*5+'Benchmark Analysis'!$H92=M$1),'Benchmark Analysis'!$L92*(1+'Benchmark Analysis'!$C$110)^'Cash Flow'!M$1," ")</f>
        <v xml:space="preserve"> </v>
      </c>
      <c r="N96" s="8" t="str">
        <f>IF(OR('Benchmark Analysis'!$H92=N$1,'Benchmark Analysis'!$H92+'Benchmark Analysis'!$C92=N$1,'Benchmark Analysis'!$C92*2+'Benchmark Analysis'!$H92=N$1,'Benchmark Analysis'!$C92*3+'Benchmark Analysis'!$H92=N$1,'Benchmark Analysis'!$C92*4+'Benchmark Analysis'!$H92=N$1,'Benchmark Analysis'!$C92*5+'Benchmark Analysis'!$H92=N$1),'Benchmark Analysis'!$L92*(1+'Benchmark Analysis'!$C$110)^'Cash Flow'!N$1," ")</f>
        <v xml:space="preserve"> </v>
      </c>
      <c r="O96" s="8" t="str">
        <f>IF(OR('Benchmark Analysis'!$H92=O$1,'Benchmark Analysis'!$H92+'Benchmark Analysis'!$C92=O$1,'Benchmark Analysis'!$C92*2+'Benchmark Analysis'!$H92=O$1,'Benchmark Analysis'!$C92*3+'Benchmark Analysis'!$H92=O$1,'Benchmark Analysis'!$C92*4+'Benchmark Analysis'!$H92=O$1,'Benchmark Analysis'!$C92*5+'Benchmark Analysis'!$H92=O$1),'Benchmark Analysis'!$L92*(1+'Benchmark Analysis'!$C$110)^'Cash Flow'!O$1," ")</f>
        <v xml:space="preserve"> </v>
      </c>
      <c r="P96" s="8" t="str">
        <f>IF(OR('Benchmark Analysis'!$H92=P$1,'Benchmark Analysis'!$H92+'Benchmark Analysis'!$C92=P$1,'Benchmark Analysis'!$C92*2+'Benchmark Analysis'!$H92=P$1,'Benchmark Analysis'!$C92*3+'Benchmark Analysis'!$H92=P$1,'Benchmark Analysis'!$C92*4+'Benchmark Analysis'!$H92=P$1,'Benchmark Analysis'!$C92*5+'Benchmark Analysis'!$H92=P$1),'Benchmark Analysis'!$L92*(1+'Benchmark Analysis'!$C$110)^'Cash Flow'!P$1," ")</f>
        <v xml:space="preserve"> </v>
      </c>
      <c r="Q96" s="8" t="str">
        <f>IF(OR('Benchmark Analysis'!$H92=Q$1,'Benchmark Analysis'!$H92+'Benchmark Analysis'!$C92=Q$1,'Benchmark Analysis'!$C92*2+'Benchmark Analysis'!$H92=Q$1,'Benchmark Analysis'!$C92*3+'Benchmark Analysis'!$H92=Q$1,'Benchmark Analysis'!$C92*4+'Benchmark Analysis'!$H92=Q$1,'Benchmark Analysis'!$C92*5+'Benchmark Analysis'!$H92=Q$1),'Benchmark Analysis'!$L92*(1+'Benchmark Analysis'!$C$110)^'Cash Flow'!Q$1," ")</f>
        <v xml:space="preserve"> </v>
      </c>
      <c r="R96" s="8" t="str">
        <f>IF(OR('Benchmark Analysis'!$H92=R$1,'Benchmark Analysis'!$H92+'Benchmark Analysis'!$C92=R$1,'Benchmark Analysis'!$C92*2+'Benchmark Analysis'!$H92=R$1,'Benchmark Analysis'!$C92*3+'Benchmark Analysis'!$H92=R$1,'Benchmark Analysis'!$C92*4+'Benchmark Analysis'!$H92=R$1,'Benchmark Analysis'!$C92*5+'Benchmark Analysis'!$H92=R$1),'Benchmark Analysis'!$L92*(1+'Benchmark Analysis'!$C$110)^'Cash Flow'!R$1," ")</f>
        <v xml:space="preserve"> </v>
      </c>
      <c r="S96" s="8" t="str">
        <f>IF(OR('Benchmark Analysis'!$H92=S$1,'Benchmark Analysis'!$H92+'Benchmark Analysis'!$C92=S$1,'Benchmark Analysis'!$C92*2+'Benchmark Analysis'!$H92=S$1,'Benchmark Analysis'!$C92*3+'Benchmark Analysis'!$H92=S$1,'Benchmark Analysis'!$C92*4+'Benchmark Analysis'!$H92=S$1,'Benchmark Analysis'!$C92*5+'Benchmark Analysis'!$H92=S$1),'Benchmark Analysis'!$L92*(1+'Benchmark Analysis'!$C$110)^'Cash Flow'!S$1," ")</f>
        <v xml:space="preserve"> </v>
      </c>
      <c r="T96" s="8">
        <f>IF(OR('Benchmark Analysis'!$H92=T$1,'Benchmark Analysis'!$H92+'Benchmark Analysis'!$C92=T$1,'Benchmark Analysis'!$C92*2+'Benchmark Analysis'!$H92=T$1,'Benchmark Analysis'!$C92*3+'Benchmark Analysis'!$H92=T$1,'Benchmark Analysis'!$C92*4+'Benchmark Analysis'!$H92=T$1,'Benchmark Analysis'!$C92*5+'Benchmark Analysis'!$H92=T$1),'Benchmark Analysis'!$L92*(1+'Benchmark Analysis'!$C$110)^'Cash Flow'!T$1," ")</f>
        <v>980.16899343469709</v>
      </c>
      <c r="U96" s="8" t="str">
        <f>IF(OR('Benchmark Analysis'!$H92=U$1,'Benchmark Analysis'!$H92+'Benchmark Analysis'!$C92=U$1,'Benchmark Analysis'!$C92*2+'Benchmark Analysis'!$H92=U$1,'Benchmark Analysis'!$C92*3+'Benchmark Analysis'!$H92=U$1,'Benchmark Analysis'!$C92*4+'Benchmark Analysis'!$H92=U$1,'Benchmark Analysis'!$C92*5+'Benchmark Analysis'!$H92=U$1),'Benchmark Analysis'!$L92*(1+'Benchmark Analysis'!$C$110)^'Cash Flow'!U$1," ")</f>
        <v xml:space="preserve"> </v>
      </c>
      <c r="V96" s="8" t="str">
        <f>IF(OR('Benchmark Analysis'!$H92=V$1,'Benchmark Analysis'!$H92+'Benchmark Analysis'!$C92=V$1,'Benchmark Analysis'!$C92*2+'Benchmark Analysis'!$H92=V$1,'Benchmark Analysis'!$C92*3+'Benchmark Analysis'!$H92=V$1,'Benchmark Analysis'!$C92*4+'Benchmark Analysis'!$H92=V$1,'Benchmark Analysis'!$C92*5+'Benchmark Analysis'!$H92=V$1),'Benchmark Analysis'!$L92*(1+'Benchmark Analysis'!$C$110)^'Cash Flow'!V$1," ")</f>
        <v xml:space="preserve"> </v>
      </c>
      <c r="W96" s="8" t="str">
        <f>IF(OR('Benchmark Analysis'!$H92=W$1,'Benchmark Analysis'!$H92+'Benchmark Analysis'!$C92=W$1,'Benchmark Analysis'!$C92*2+'Benchmark Analysis'!$H92=W$1,'Benchmark Analysis'!$C92*3+'Benchmark Analysis'!$H92=W$1,'Benchmark Analysis'!$C92*4+'Benchmark Analysis'!$H92=W$1,'Benchmark Analysis'!$C92*5+'Benchmark Analysis'!$H92=W$1),'Benchmark Analysis'!$L92*(1+'Benchmark Analysis'!$C$110)^'Cash Flow'!W$1," ")</f>
        <v xml:space="preserve"> </v>
      </c>
      <c r="X96" s="8" t="str">
        <f>IF(OR('Benchmark Analysis'!$H92=X$1,'Benchmark Analysis'!$H92+'Benchmark Analysis'!$C92=X$1,'Benchmark Analysis'!$C92*2+'Benchmark Analysis'!$H92=X$1,'Benchmark Analysis'!$C92*3+'Benchmark Analysis'!$H92=X$1,'Benchmark Analysis'!$C92*4+'Benchmark Analysis'!$H92=X$1,'Benchmark Analysis'!$C92*5+'Benchmark Analysis'!$H92=X$1),'Benchmark Analysis'!$L92*(1+'Benchmark Analysis'!$C$110)^'Cash Flow'!X$1," ")</f>
        <v xml:space="preserve"> </v>
      </c>
      <c r="Y96" s="8" t="str">
        <f>IF(OR('Benchmark Analysis'!$H92=Y$1,'Benchmark Analysis'!$H92+'Benchmark Analysis'!$C92=Y$1,'Benchmark Analysis'!$C92*2+'Benchmark Analysis'!$H92=Y$1,'Benchmark Analysis'!$C92*3+'Benchmark Analysis'!$H92=Y$1,'Benchmark Analysis'!$C92*4+'Benchmark Analysis'!$H92=Y$1,'Benchmark Analysis'!$C92*5+'Benchmark Analysis'!$H92=Y$1),'Benchmark Analysis'!$L92*(1+'Benchmark Analysis'!$C$110)^'Cash Flow'!Y$1," ")</f>
        <v xml:space="preserve"> </v>
      </c>
      <c r="Z96" s="8" t="str">
        <f>IF(OR('Benchmark Analysis'!$H92=Z$1,'Benchmark Analysis'!$H92+'Benchmark Analysis'!$C92=Z$1,'Benchmark Analysis'!$C92*2+'Benchmark Analysis'!$H92=Z$1,'Benchmark Analysis'!$C92*3+'Benchmark Analysis'!$H92=Z$1,'Benchmark Analysis'!$C92*4+'Benchmark Analysis'!$H92=Z$1,'Benchmark Analysis'!$C92*5+'Benchmark Analysis'!$H92=Z$1),'Benchmark Analysis'!$L92*(1+'Benchmark Analysis'!$C$110)^'Cash Flow'!Z$1," ")</f>
        <v xml:space="preserve"> </v>
      </c>
      <c r="AA96" s="8" t="str">
        <f>IF(OR('Benchmark Analysis'!$H92=AA$1,'Benchmark Analysis'!$H92+'Benchmark Analysis'!$C92=AA$1,'Benchmark Analysis'!$C92*2+'Benchmark Analysis'!$H92=AA$1,'Benchmark Analysis'!$C92*3+'Benchmark Analysis'!$H92=AA$1,'Benchmark Analysis'!$C92*4+'Benchmark Analysis'!$H92=AA$1,'Benchmark Analysis'!$C92*5+'Benchmark Analysis'!$H92=AA$1),'Benchmark Analysis'!$L92*(1+'Benchmark Analysis'!$C$110)^'Cash Flow'!AA$1," ")</f>
        <v xml:space="preserve"> </v>
      </c>
      <c r="AB96" s="8">
        <f>IF(OR('Benchmark Analysis'!$H92=AB$1,'Benchmark Analysis'!$H92+'Benchmark Analysis'!$C92=AB$1,'Benchmark Analysis'!$C92*2+'Benchmark Analysis'!$H92=AB$1,'Benchmark Analysis'!$C92*3+'Benchmark Analysis'!$H92=AB$1,'Benchmark Analysis'!$C92*4+'Benchmark Analysis'!$H92=AB$1,'Benchmark Analysis'!$C92*5+'Benchmark Analysis'!$H92=AB$1),'Benchmark Analysis'!$L92*(1+'Benchmark Analysis'!$C$110)^'Cash Flow'!AB$1," ")</f>
        <v>1148.4241961253106</v>
      </c>
      <c r="AC96" s="8" t="str">
        <f>IF(OR('Benchmark Analysis'!$H92=AC$1,'Benchmark Analysis'!$H92+'Benchmark Analysis'!$C92=AC$1,'Benchmark Analysis'!$C92*2+'Benchmark Analysis'!$H92=AC$1,'Benchmark Analysis'!$C92*3+'Benchmark Analysis'!$H92=AC$1,'Benchmark Analysis'!$C92*4+'Benchmark Analysis'!$H92=AC$1,'Benchmark Analysis'!$C92*5+'Benchmark Analysis'!$H92=AC$1),'Benchmark Analysis'!$L92*(1+'Benchmark Analysis'!$C$110)^'Cash Flow'!AC$1," ")</f>
        <v xml:space="preserve"> </v>
      </c>
      <c r="AD96" s="8" t="str">
        <f>IF(OR('Benchmark Analysis'!$H92=AD$1,'Benchmark Analysis'!$H92+'Benchmark Analysis'!$C92=AD$1,'Benchmark Analysis'!$C92*2+'Benchmark Analysis'!$H92=AD$1,'Benchmark Analysis'!$C92*3+'Benchmark Analysis'!$H92=AD$1,'Benchmark Analysis'!$C92*4+'Benchmark Analysis'!$H92=AD$1,'Benchmark Analysis'!$C92*5+'Benchmark Analysis'!$H92=AD$1),'Benchmark Analysis'!$L92*(1+'Benchmark Analysis'!$C$110)^'Cash Flow'!AD$1," ")</f>
        <v xml:space="preserve"> </v>
      </c>
      <c r="AE96" s="8" t="str">
        <f>IF(OR('Benchmark Analysis'!$H92=AE$1,'Benchmark Analysis'!$H92+'Benchmark Analysis'!$C92=AE$1,'Benchmark Analysis'!$C92*2+'Benchmark Analysis'!$H92=AE$1,'Benchmark Analysis'!$C92*3+'Benchmark Analysis'!$H92=AE$1,'Benchmark Analysis'!$C92*4+'Benchmark Analysis'!$H92=AE$1,'Benchmark Analysis'!$C92*5+'Benchmark Analysis'!$H92=AE$1),'Benchmark Analysis'!$L92*(1+'Benchmark Analysis'!$C$110)^'Cash Flow'!AE$1," ")</f>
        <v xml:space="preserve"> </v>
      </c>
      <c r="AF96" s="8" t="str">
        <f>IF(OR('Benchmark Analysis'!$H92=AF$1,'Benchmark Analysis'!$H92+'Benchmark Analysis'!$C92=AF$1,'Benchmark Analysis'!$C92*2+'Benchmark Analysis'!$H92=AF$1,'Benchmark Analysis'!$C92*3+'Benchmark Analysis'!$H92=AF$1,'Benchmark Analysis'!$C92*4+'Benchmark Analysis'!$H92=AF$1,'Benchmark Analysis'!$C92*5+'Benchmark Analysis'!$H92=AF$1),'Benchmark Analysis'!$L92*(1+'Benchmark Analysis'!$C$110)^'Cash Flow'!AF$1," ")</f>
        <v xml:space="preserve"> </v>
      </c>
      <c r="AG96" s="8" t="str">
        <f>IF(OR('Benchmark Analysis'!$H92=AG$1,'Benchmark Analysis'!$H92+'Benchmark Analysis'!$C92=AG$1,'Benchmark Analysis'!$C92*2+'Benchmark Analysis'!$H92=AG$1,'Benchmark Analysis'!$C92*3+'Benchmark Analysis'!$H92=AG$1,'Benchmark Analysis'!$C92*4+'Benchmark Analysis'!$H92=AG$1,'Benchmark Analysis'!$C92*5+'Benchmark Analysis'!$H92=AG$1),'Benchmark Analysis'!$L92*(1+'Benchmark Analysis'!$C$110)^'Cash Flow'!AG$1," ")</f>
        <v xml:space="preserve"> </v>
      </c>
    </row>
    <row r="97" spans="1:33" ht="22.5" x14ac:dyDescent="0.2">
      <c r="A97" s="80" t="str">
        <f>'Benchmark Analysis'!A93</f>
        <v>28D</v>
      </c>
      <c r="B97" s="66" t="str">
        <f>'Benchmark Analysis'!B93</f>
        <v>Residential appliances - in caretakers suite - oven, fan, fridge and dishwasher.</v>
      </c>
      <c r="C97" s="7"/>
      <c r="D97" s="8" t="str">
        <f>IF(OR('Benchmark Analysis'!$H93=D$1,'Benchmark Analysis'!$H93+'Benchmark Analysis'!$C93=D$1,'Benchmark Analysis'!$C93*2+'Benchmark Analysis'!$H93=D$1,'Benchmark Analysis'!$C93*3+'Benchmark Analysis'!$H93=D$1,'Benchmark Analysis'!$C93*4+'Benchmark Analysis'!$H93=D$1,'Benchmark Analysis'!$C93*5+'Benchmark Analysis'!$H93=D$1),'Benchmark Analysis'!$L93*(1+'Benchmark Analysis'!$C$110)^'Cash Flow'!D$1," ")</f>
        <v xml:space="preserve"> </v>
      </c>
      <c r="E97" s="8" t="str">
        <f>IF(OR('Benchmark Analysis'!$H93=E$1,'Benchmark Analysis'!$H93+'Benchmark Analysis'!$C93=E$1,'Benchmark Analysis'!$C93*2+'Benchmark Analysis'!$H93=E$1,'Benchmark Analysis'!$C93*3+'Benchmark Analysis'!$H93=E$1,'Benchmark Analysis'!$C93*4+'Benchmark Analysis'!$H93=E$1,'Benchmark Analysis'!$C93*5+'Benchmark Analysis'!$H93=E$1),'Benchmark Analysis'!$L93*(1+'Benchmark Analysis'!$C$110)^'Cash Flow'!E$1," ")</f>
        <v xml:space="preserve"> </v>
      </c>
      <c r="F97" s="8" t="str">
        <f>IF(OR('Benchmark Analysis'!$H93=F$1,'Benchmark Analysis'!$H93+'Benchmark Analysis'!$C93=F$1,'Benchmark Analysis'!$C93*2+'Benchmark Analysis'!$H93=F$1,'Benchmark Analysis'!$C93*3+'Benchmark Analysis'!$H93=F$1,'Benchmark Analysis'!$C93*4+'Benchmark Analysis'!$H93=F$1,'Benchmark Analysis'!$C93*5+'Benchmark Analysis'!$H93=F$1),'Benchmark Analysis'!$L93*(1+'Benchmark Analysis'!$C$110)^'Cash Flow'!F$1," ")</f>
        <v xml:space="preserve"> </v>
      </c>
      <c r="G97" s="8" t="str">
        <f>IF(OR('Benchmark Analysis'!$H93=G$1,'Benchmark Analysis'!$H93+'Benchmark Analysis'!$C93=G$1,'Benchmark Analysis'!$C93*2+'Benchmark Analysis'!$H93=G$1,'Benchmark Analysis'!$C93*3+'Benchmark Analysis'!$H93=G$1,'Benchmark Analysis'!$C93*4+'Benchmark Analysis'!$H93=G$1,'Benchmark Analysis'!$C93*5+'Benchmark Analysis'!$H93=G$1),'Benchmark Analysis'!$L93*(1+'Benchmark Analysis'!$C$110)^'Cash Flow'!G$1," ")</f>
        <v xml:space="preserve"> </v>
      </c>
      <c r="H97" s="8" t="str">
        <f>IF(OR('Benchmark Analysis'!$H93=H$1,'Benchmark Analysis'!$H93+'Benchmark Analysis'!$C93=H$1,'Benchmark Analysis'!$C93*2+'Benchmark Analysis'!$H93=H$1,'Benchmark Analysis'!$C93*3+'Benchmark Analysis'!$H93=H$1,'Benchmark Analysis'!$C93*4+'Benchmark Analysis'!$H93=H$1,'Benchmark Analysis'!$C93*5+'Benchmark Analysis'!$H93=H$1),'Benchmark Analysis'!$L93*(1+'Benchmark Analysis'!$C$110)^'Cash Flow'!H$1," ")</f>
        <v xml:space="preserve"> </v>
      </c>
      <c r="I97" s="8" t="str">
        <f>IF(OR('Benchmark Analysis'!$H93=I$1,'Benchmark Analysis'!$H93+'Benchmark Analysis'!$C93=I$1,'Benchmark Analysis'!$C93*2+'Benchmark Analysis'!$H93=I$1,'Benchmark Analysis'!$C93*3+'Benchmark Analysis'!$H93=I$1,'Benchmark Analysis'!$C93*4+'Benchmark Analysis'!$H93=I$1,'Benchmark Analysis'!$C93*5+'Benchmark Analysis'!$H93=I$1),'Benchmark Analysis'!$L93*(1+'Benchmark Analysis'!$C$110)^'Cash Flow'!I$1," ")</f>
        <v xml:space="preserve"> </v>
      </c>
      <c r="J97" s="8">
        <f>IF(OR('Benchmark Analysis'!$H93=J$1,'Benchmark Analysis'!$H93+'Benchmark Analysis'!$C93=J$1,'Benchmark Analysis'!$C93*2+'Benchmark Analysis'!$H93=J$1,'Benchmark Analysis'!$C93*3+'Benchmark Analysis'!$H93=J$1,'Benchmark Analysis'!$C93*4+'Benchmark Analysis'!$H93=J$1,'Benchmark Analysis'!$C93*5+'Benchmark Analysis'!$H93=J$1),'Benchmark Analysis'!$L93*(1+'Benchmark Analysis'!$C$110)^'Cash Flow'!J$1," ")</f>
        <v>2297.3713352985596</v>
      </c>
      <c r="K97" s="8" t="str">
        <f>IF(OR('Benchmark Analysis'!$H93=K$1,'Benchmark Analysis'!$H93+'Benchmark Analysis'!$C93=K$1,'Benchmark Analysis'!$C93*2+'Benchmark Analysis'!$H93=K$1,'Benchmark Analysis'!$C93*3+'Benchmark Analysis'!$H93=K$1,'Benchmark Analysis'!$C93*4+'Benchmark Analysis'!$H93=K$1,'Benchmark Analysis'!$C93*5+'Benchmark Analysis'!$H93=K$1),'Benchmark Analysis'!$L93*(1+'Benchmark Analysis'!$C$110)^'Cash Flow'!K$1," ")</f>
        <v xml:space="preserve"> </v>
      </c>
      <c r="L97" s="8" t="str">
        <f>IF(OR('Benchmark Analysis'!$H93=L$1,'Benchmark Analysis'!$H93+'Benchmark Analysis'!$C93=L$1,'Benchmark Analysis'!$C93*2+'Benchmark Analysis'!$H93=L$1,'Benchmark Analysis'!$C93*3+'Benchmark Analysis'!$H93=L$1,'Benchmark Analysis'!$C93*4+'Benchmark Analysis'!$H93=L$1,'Benchmark Analysis'!$C93*5+'Benchmark Analysis'!$H93=L$1),'Benchmark Analysis'!$L93*(1+'Benchmark Analysis'!$C$110)^'Cash Flow'!L$1," ")</f>
        <v xml:space="preserve"> </v>
      </c>
      <c r="M97" s="8" t="str">
        <f>IF(OR('Benchmark Analysis'!$H93=M$1,'Benchmark Analysis'!$H93+'Benchmark Analysis'!$C93=M$1,'Benchmark Analysis'!$C93*2+'Benchmark Analysis'!$H93=M$1,'Benchmark Analysis'!$C93*3+'Benchmark Analysis'!$H93=M$1,'Benchmark Analysis'!$C93*4+'Benchmark Analysis'!$H93=M$1,'Benchmark Analysis'!$C93*5+'Benchmark Analysis'!$H93=M$1),'Benchmark Analysis'!$L93*(1+'Benchmark Analysis'!$C$110)^'Cash Flow'!M$1," ")</f>
        <v xml:space="preserve"> </v>
      </c>
      <c r="N97" s="8" t="str">
        <f>IF(OR('Benchmark Analysis'!$H93=N$1,'Benchmark Analysis'!$H93+'Benchmark Analysis'!$C93=N$1,'Benchmark Analysis'!$C93*2+'Benchmark Analysis'!$H93=N$1,'Benchmark Analysis'!$C93*3+'Benchmark Analysis'!$H93=N$1,'Benchmark Analysis'!$C93*4+'Benchmark Analysis'!$H93=N$1,'Benchmark Analysis'!$C93*5+'Benchmark Analysis'!$H93=N$1),'Benchmark Analysis'!$L93*(1+'Benchmark Analysis'!$C$110)^'Cash Flow'!N$1," ")</f>
        <v xml:space="preserve"> </v>
      </c>
      <c r="O97" s="8" t="str">
        <f>IF(OR('Benchmark Analysis'!$H93=O$1,'Benchmark Analysis'!$H93+'Benchmark Analysis'!$C93=O$1,'Benchmark Analysis'!$C93*2+'Benchmark Analysis'!$H93=O$1,'Benchmark Analysis'!$C93*3+'Benchmark Analysis'!$H93=O$1,'Benchmark Analysis'!$C93*4+'Benchmark Analysis'!$H93=O$1,'Benchmark Analysis'!$C93*5+'Benchmark Analysis'!$H93=O$1),'Benchmark Analysis'!$L93*(1+'Benchmark Analysis'!$C$110)^'Cash Flow'!O$1," ")</f>
        <v xml:space="preserve"> </v>
      </c>
      <c r="P97" s="8" t="str">
        <f>IF(OR('Benchmark Analysis'!$H93=P$1,'Benchmark Analysis'!$H93+'Benchmark Analysis'!$C93=P$1,'Benchmark Analysis'!$C93*2+'Benchmark Analysis'!$H93=P$1,'Benchmark Analysis'!$C93*3+'Benchmark Analysis'!$H93=P$1,'Benchmark Analysis'!$C93*4+'Benchmark Analysis'!$H93=P$1,'Benchmark Analysis'!$C93*5+'Benchmark Analysis'!$H93=P$1),'Benchmark Analysis'!$L93*(1+'Benchmark Analysis'!$C$110)^'Cash Flow'!P$1," ")</f>
        <v xml:space="preserve"> </v>
      </c>
      <c r="Q97" s="8" t="str">
        <f>IF(OR('Benchmark Analysis'!$H93=Q$1,'Benchmark Analysis'!$H93+'Benchmark Analysis'!$C93=Q$1,'Benchmark Analysis'!$C93*2+'Benchmark Analysis'!$H93=Q$1,'Benchmark Analysis'!$C93*3+'Benchmark Analysis'!$H93=Q$1,'Benchmark Analysis'!$C93*4+'Benchmark Analysis'!$H93=Q$1,'Benchmark Analysis'!$C93*5+'Benchmark Analysis'!$H93=Q$1),'Benchmark Analysis'!$L93*(1+'Benchmark Analysis'!$C$110)^'Cash Flow'!Q$1," ")</f>
        <v xml:space="preserve"> </v>
      </c>
      <c r="R97" s="8" t="str">
        <f>IF(OR('Benchmark Analysis'!$H93=R$1,'Benchmark Analysis'!$H93+'Benchmark Analysis'!$C93=R$1,'Benchmark Analysis'!$C93*2+'Benchmark Analysis'!$H93=R$1,'Benchmark Analysis'!$C93*3+'Benchmark Analysis'!$H93=R$1,'Benchmark Analysis'!$C93*4+'Benchmark Analysis'!$H93=R$1,'Benchmark Analysis'!$C93*5+'Benchmark Analysis'!$H93=R$1),'Benchmark Analysis'!$L93*(1+'Benchmark Analysis'!$C$110)^'Cash Flow'!R$1," ")</f>
        <v xml:space="preserve"> </v>
      </c>
      <c r="S97" s="8" t="str">
        <f>IF(OR('Benchmark Analysis'!$H93=S$1,'Benchmark Analysis'!$H93+'Benchmark Analysis'!$C93=S$1,'Benchmark Analysis'!$C93*2+'Benchmark Analysis'!$H93=S$1,'Benchmark Analysis'!$C93*3+'Benchmark Analysis'!$H93=S$1,'Benchmark Analysis'!$C93*4+'Benchmark Analysis'!$H93=S$1,'Benchmark Analysis'!$C93*5+'Benchmark Analysis'!$H93=S$1),'Benchmark Analysis'!$L93*(1+'Benchmark Analysis'!$C$110)^'Cash Flow'!S$1," ")</f>
        <v xml:space="preserve"> </v>
      </c>
      <c r="T97" s="8" t="str">
        <f>IF(OR('Benchmark Analysis'!$H93=T$1,'Benchmark Analysis'!$H93+'Benchmark Analysis'!$C93=T$1,'Benchmark Analysis'!$C93*2+'Benchmark Analysis'!$H93=T$1,'Benchmark Analysis'!$C93*3+'Benchmark Analysis'!$H93=T$1,'Benchmark Analysis'!$C93*4+'Benchmark Analysis'!$H93=T$1,'Benchmark Analysis'!$C93*5+'Benchmark Analysis'!$H93=T$1),'Benchmark Analysis'!$L93*(1+'Benchmark Analysis'!$C$110)^'Cash Flow'!T$1," ")</f>
        <v xml:space="preserve"> </v>
      </c>
      <c r="U97" s="8" t="str">
        <f>IF(OR('Benchmark Analysis'!$H93=U$1,'Benchmark Analysis'!$H93+'Benchmark Analysis'!$C93=U$1,'Benchmark Analysis'!$C93*2+'Benchmark Analysis'!$H93=U$1,'Benchmark Analysis'!$C93*3+'Benchmark Analysis'!$H93=U$1,'Benchmark Analysis'!$C93*4+'Benchmark Analysis'!$H93=U$1,'Benchmark Analysis'!$C93*5+'Benchmark Analysis'!$H93=U$1),'Benchmark Analysis'!$L93*(1+'Benchmark Analysis'!$C$110)^'Cash Flow'!U$1," ")</f>
        <v xml:space="preserve"> </v>
      </c>
      <c r="V97" s="8">
        <f>IF(OR('Benchmark Analysis'!$H93=V$1,'Benchmark Analysis'!$H93+'Benchmark Analysis'!$C93=V$1,'Benchmark Analysis'!$C93*2+'Benchmark Analysis'!$H93=V$1,'Benchmark Analysis'!$C93*3+'Benchmark Analysis'!$H93=V$1,'Benchmark Analysis'!$C93*4+'Benchmark Analysis'!$H93=V$1,'Benchmark Analysis'!$C93*5+'Benchmark Analysis'!$H93=V$1),'Benchmark Analysis'!$L93*(1+'Benchmark Analysis'!$C$110)^'Cash Flow'!V$1," ")</f>
        <v>2913.6223450555963</v>
      </c>
      <c r="W97" s="8" t="str">
        <f>IF(OR('Benchmark Analysis'!$H93=W$1,'Benchmark Analysis'!$H93+'Benchmark Analysis'!$C93=W$1,'Benchmark Analysis'!$C93*2+'Benchmark Analysis'!$H93=W$1,'Benchmark Analysis'!$C93*3+'Benchmark Analysis'!$H93=W$1,'Benchmark Analysis'!$C93*4+'Benchmark Analysis'!$H93=W$1,'Benchmark Analysis'!$C93*5+'Benchmark Analysis'!$H93=W$1),'Benchmark Analysis'!$L93*(1+'Benchmark Analysis'!$C$110)^'Cash Flow'!W$1," ")</f>
        <v xml:space="preserve"> </v>
      </c>
      <c r="X97" s="8" t="str">
        <f>IF(OR('Benchmark Analysis'!$H93=X$1,'Benchmark Analysis'!$H93+'Benchmark Analysis'!$C93=X$1,'Benchmark Analysis'!$C93*2+'Benchmark Analysis'!$H93=X$1,'Benchmark Analysis'!$C93*3+'Benchmark Analysis'!$H93=X$1,'Benchmark Analysis'!$C93*4+'Benchmark Analysis'!$H93=X$1,'Benchmark Analysis'!$C93*5+'Benchmark Analysis'!$H93=X$1),'Benchmark Analysis'!$L93*(1+'Benchmark Analysis'!$C$110)^'Cash Flow'!X$1," ")</f>
        <v xml:space="preserve"> </v>
      </c>
      <c r="Y97" s="8" t="str">
        <f>IF(OR('Benchmark Analysis'!$H93=Y$1,'Benchmark Analysis'!$H93+'Benchmark Analysis'!$C93=Y$1,'Benchmark Analysis'!$C93*2+'Benchmark Analysis'!$H93=Y$1,'Benchmark Analysis'!$C93*3+'Benchmark Analysis'!$H93=Y$1,'Benchmark Analysis'!$C93*4+'Benchmark Analysis'!$H93=Y$1,'Benchmark Analysis'!$C93*5+'Benchmark Analysis'!$H93=Y$1),'Benchmark Analysis'!$L93*(1+'Benchmark Analysis'!$C$110)^'Cash Flow'!Y$1," ")</f>
        <v xml:space="preserve"> </v>
      </c>
      <c r="Z97" s="8" t="str">
        <f>IF(OR('Benchmark Analysis'!$H93=Z$1,'Benchmark Analysis'!$H93+'Benchmark Analysis'!$C93=Z$1,'Benchmark Analysis'!$C93*2+'Benchmark Analysis'!$H93=Z$1,'Benchmark Analysis'!$C93*3+'Benchmark Analysis'!$H93=Z$1,'Benchmark Analysis'!$C93*4+'Benchmark Analysis'!$H93=Z$1,'Benchmark Analysis'!$C93*5+'Benchmark Analysis'!$H93=Z$1),'Benchmark Analysis'!$L93*(1+'Benchmark Analysis'!$C$110)^'Cash Flow'!Z$1," ")</f>
        <v xml:space="preserve"> </v>
      </c>
      <c r="AA97" s="8" t="str">
        <f>IF(OR('Benchmark Analysis'!$H93=AA$1,'Benchmark Analysis'!$H93+'Benchmark Analysis'!$C93=AA$1,'Benchmark Analysis'!$C93*2+'Benchmark Analysis'!$H93=AA$1,'Benchmark Analysis'!$C93*3+'Benchmark Analysis'!$H93=AA$1,'Benchmark Analysis'!$C93*4+'Benchmark Analysis'!$H93=AA$1,'Benchmark Analysis'!$C93*5+'Benchmark Analysis'!$H93=AA$1),'Benchmark Analysis'!$L93*(1+'Benchmark Analysis'!$C$110)^'Cash Flow'!AA$1," ")</f>
        <v xml:space="preserve"> </v>
      </c>
      <c r="AB97" s="8" t="str">
        <f>IF(OR('Benchmark Analysis'!$H93=AB$1,'Benchmark Analysis'!$H93+'Benchmark Analysis'!$C93=AB$1,'Benchmark Analysis'!$C93*2+'Benchmark Analysis'!$H93=AB$1,'Benchmark Analysis'!$C93*3+'Benchmark Analysis'!$H93=AB$1,'Benchmark Analysis'!$C93*4+'Benchmark Analysis'!$H93=AB$1,'Benchmark Analysis'!$C93*5+'Benchmark Analysis'!$H93=AB$1),'Benchmark Analysis'!$L93*(1+'Benchmark Analysis'!$C$110)^'Cash Flow'!AB$1," ")</f>
        <v xml:space="preserve"> </v>
      </c>
      <c r="AC97" s="8" t="str">
        <f>IF(OR('Benchmark Analysis'!$H93=AC$1,'Benchmark Analysis'!$H93+'Benchmark Analysis'!$C93=AC$1,'Benchmark Analysis'!$C93*2+'Benchmark Analysis'!$H93=AC$1,'Benchmark Analysis'!$C93*3+'Benchmark Analysis'!$H93=AC$1,'Benchmark Analysis'!$C93*4+'Benchmark Analysis'!$H93=AC$1,'Benchmark Analysis'!$C93*5+'Benchmark Analysis'!$H93=AC$1),'Benchmark Analysis'!$L93*(1+'Benchmark Analysis'!$C$110)^'Cash Flow'!AC$1," ")</f>
        <v xml:space="preserve"> </v>
      </c>
      <c r="AD97" s="8" t="str">
        <f>IF(OR('Benchmark Analysis'!$H93=AD$1,'Benchmark Analysis'!$H93+'Benchmark Analysis'!$C93=AD$1,'Benchmark Analysis'!$C93*2+'Benchmark Analysis'!$H93=AD$1,'Benchmark Analysis'!$C93*3+'Benchmark Analysis'!$H93=AD$1,'Benchmark Analysis'!$C93*4+'Benchmark Analysis'!$H93=AD$1,'Benchmark Analysis'!$C93*5+'Benchmark Analysis'!$H93=AD$1),'Benchmark Analysis'!$L93*(1+'Benchmark Analysis'!$C$110)^'Cash Flow'!AD$1," ")</f>
        <v xml:space="preserve"> </v>
      </c>
      <c r="AE97" s="8" t="str">
        <f>IF(OR('Benchmark Analysis'!$H93=AE$1,'Benchmark Analysis'!$H93+'Benchmark Analysis'!$C93=AE$1,'Benchmark Analysis'!$C93*2+'Benchmark Analysis'!$H93=AE$1,'Benchmark Analysis'!$C93*3+'Benchmark Analysis'!$H93=AE$1,'Benchmark Analysis'!$C93*4+'Benchmark Analysis'!$H93=AE$1,'Benchmark Analysis'!$C93*5+'Benchmark Analysis'!$H93=AE$1),'Benchmark Analysis'!$L93*(1+'Benchmark Analysis'!$C$110)^'Cash Flow'!AE$1," ")</f>
        <v xml:space="preserve"> </v>
      </c>
      <c r="AF97" s="8" t="str">
        <f>IF(OR('Benchmark Analysis'!$H93=AF$1,'Benchmark Analysis'!$H93+'Benchmark Analysis'!$C93=AF$1,'Benchmark Analysis'!$C93*2+'Benchmark Analysis'!$H93=AF$1,'Benchmark Analysis'!$C93*3+'Benchmark Analysis'!$H93=AF$1,'Benchmark Analysis'!$C93*4+'Benchmark Analysis'!$H93=AF$1,'Benchmark Analysis'!$C93*5+'Benchmark Analysis'!$H93=AF$1),'Benchmark Analysis'!$L93*(1+'Benchmark Analysis'!$C$110)^'Cash Flow'!AF$1," ")</f>
        <v xml:space="preserve"> </v>
      </c>
      <c r="AG97" s="8" t="str">
        <f>IF(OR('Benchmark Analysis'!$H93=AG$1,'Benchmark Analysis'!$H93+'Benchmark Analysis'!$C93=AG$1,'Benchmark Analysis'!$C93*2+'Benchmark Analysis'!$H93=AG$1,'Benchmark Analysis'!$C93*3+'Benchmark Analysis'!$H93=AG$1,'Benchmark Analysis'!$C93*4+'Benchmark Analysis'!$H93=AG$1,'Benchmark Analysis'!$C93*5+'Benchmark Analysis'!$H93=AG$1),'Benchmark Analysis'!$L93*(1+'Benchmark Analysis'!$C$110)^'Cash Flow'!AG$1," ")</f>
        <v xml:space="preserve"> </v>
      </c>
    </row>
    <row r="98" spans="1:33" x14ac:dyDescent="0.2">
      <c r="A98" s="80" t="str">
        <f>'Benchmark Analysis'!A94</f>
        <v>28E</v>
      </c>
      <c r="B98" s="66" t="str">
        <f>'Benchmark Analysis'!B94</f>
        <v>Residential appliances - pre-school - Tom Thumb</v>
      </c>
      <c r="C98" s="7"/>
      <c r="D98" s="8" t="str">
        <f>IF(OR('Benchmark Analysis'!$H94=D$1,'Benchmark Analysis'!$H94+'Benchmark Analysis'!$C94=D$1,'Benchmark Analysis'!$C94*2+'Benchmark Analysis'!$H94=D$1,'Benchmark Analysis'!$C94*3+'Benchmark Analysis'!$H94=D$1,'Benchmark Analysis'!$C94*4+'Benchmark Analysis'!$H94=D$1,'Benchmark Analysis'!$C94*5+'Benchmark Analysis'!$H94=D$1),'Benchmark Analysis'!$L94*(1+'Benchmark Analysis'!$C$110)^'Cash Flow'!D$1," ")</f>
        <v xml:space="preserve"> </v>
      </c>
      <c r="E98" s="8" t="str">
        <f>IF(OR('Benchmark Analysis'!$H94=E$1,'Benchmark Analysis'!$H94+'Benchmark Analysis'!$C94=E$1,'Benchmark Analysis'!$C94*2+'Benchmark Analysis'!$H94=E$1,'Benchmark Analysis'!$C94*3+'Benchmark Analysis'!$H94=E$1,'Benchmark Analysis'!$C94*4+'Benchmark Analysis'!$H94=E$1,'Benchmark Analysis'!$C94*5+'Benchmark Analysis'!$H94=E$1),'Benchmark Analysis'!$L94*(1+'Benchmark Analysis'!$C$110)^'Cash Flow'!E$1," ")</f>
        <v xml:space="preserve"> </v>
      </c>
      <c r="F98" s="8" t="str">
        <f>IF(OR('Benchmark Analysis'!$H94=F$1,'Benchmark Analysis'!$H94+'Benchmark Analysis'!$C94=F$1,'Benchmark Analysis'!$C94*2+'Benchmark Analysis'!$H94=F$1,'Benchmark Analysis'!$C94*3+'Benchmark Analysis'!$H94=F$1,'Benchmark Analysis'!$C94*4+'Benchmark Analysis'!$H94=F$1,'Benchmark Analysis'!$C94*5+'Benchmark Analysis'!$H94=F$1),'Benchmark Analysis'!$L94*(1+'Benchmark Analysis'!$C$110)^'Cash Flow'!F$1," ")</f>
        <v xml:space="preserve"> </v>
      </c>
      <c r="G98" s="8" t="str">
        <f>IF(OR('Benchmark Analysis'!$H94=G$1,'Benchmark Analysis'!$H94+'Benchmark Analysis'!$C94=G$1,'Benchmark Analysis'!$C94*2+'Benchmark Analysis'!$H94=G$1,'Benchmark Analysis'!$C94*3+'Benchmark Analysis'!$H94=G$1,'Benchmark Analysis'!$C94*4+'Benchmark Analysis'!$H94=G$1,'Benchmark Analysis'!$C94*5+'Benchmark Analysis'!$H94=G$1),'Benchmark Analysis'!$L94*(1+'Benchmark Analysis'!$C$110)^'Cash Flow'!G$1," ")</f>
        <v xml:space="preserve"> </v>
      </c>
      <c r="H98" s="8" t="str">
        <f>IF(OR('Benchmark Analysis'!$H94=H$1,'Benchmark Analysis'!$H94+'Benchmark Analysis'!$C94=H$1,'Benchmark Analysis'!$C94*2+'Benchmark Analysis'!$H94=H$1,'Benchmark Analysis'!$C94*3+'Benchmark Analysis'!$H94=H$1,'Benchmark Analysis'!$C94*4+'Benchmark Analysis'!$H94=H$1,'Benchmark Analysis'!$C94*5+'Benchmark Analysis'!$H94=H$1),'Benchmark Analysis'!$L94*(1+'Benchmark Analysis'!$C$110)^'Cash Flow'!H$1," ")</f>
        <v xml:space="preserve"> </v>
      </c>
      <c r="I98" s="8">
        <f>IF(OR('Benchmark Analysis'!$H94=I$1,'Benchmark Analysis'!$H94+'Benchmark Analysis'!$C94=I$1,'Benchmark Analysis'!$C94*2+'Benchmark Analysis'!$H94=I$1,'Benchmark Analysis'!$C94*3+'Benchmark Analysis'!$H94=I$1,'Benchmark Analysis'!$C94*4+'Benchmark Analysis'!$H94=I$1,'Benchmark Analysis'!$C94*5+'Benchmark Analysis'!$H94=I$1),'Benchmark Analysis'!$L94*(1+'Benchmark Analysis'!$C$110)^'Cash Flow'!I$1," ")</f>
        <v>1689.243628896</v>
      </c>
      <c r="J98" s="8" t="str">
        <f>IF(OR('Benchmark Analysis'!$H94=J$1,'Benchmark Analysis'!$H94+'Benchmark Analysis'!$C94=J$1,'Benchmark Analysis'!$C94*2+'Benchmark Analysis'!$H94=J$1,'Benchmark Analysis'!$C94*3+'Benchmark Analysis'!$H94=J$1,'Benchmark Analysis'!$C94*4+'Benchmark Analysis'!$H94=J$1,'Benchmark Analysis'!$C94*5+'Benchmark Analysis'!$H94=J$1),'Benchmark Analysis'!$L94*(1+'Benchmark Analysis'!$C$110)^'Cash Flow'!J$1," ")</f>
        <v xml:space="preserve"> </v>
      </c>
      <c r="K98" s="8" t="str">
        <f>IF(OR('Benchmark Analysis'!$H94=K$1,'Benchmark Analysis'!$H94+'Benchmark Analysis'!$C94=K$1,'Benchmark Analysis'!$C94*2+'Benchmark Analysis'!$H94=K$1,'Benchmark Analysis'!$C94*3+'Benchmark Analysis'!$H94=K$1,'Benchmark Analysis'!$C94*4+'Benchmark Analysis'!$H94=K$1,'Benchmark Analysis'!$C94*5+'Benchmark Analysis'!$H94=K$1),'Benchmark Analysis'!$L94*(1+'Benchmark Analysis'!$C$110)^'Cash Flow'!K$1," ")</f>
        <v xml:space="preserve"> </v>
      </c>
      <c r="L98" s="8" t="str">
        <f>IF(OR('Benchmark Analysis'!$H94=L$1,'Benchmark Analysis'!$H94+'Benchmark Analysis'!$C94=L$1,'Benchmark Analysis'!$C94*2+'Benchmark Analysis'!$H94=L$1,'Benchmark Analysis'!$C94*3+'Benchmark Analysis'!$H94=L$1,'Benchmark Analysis'!$C94*4+'Benchmark Analysis'!$H94=L$1,'Benchmark Analysis'!$C94*5+'Benchmark Analysis'!$H94=L$1),'Benchmark Analysis'!$L94*(1+'Benchmark Analysis'!$C$110)^'Cash Flow'!L$1," ")</f>
        <v xml:space="preserve"> </v>
      </c>
      <c r="M98" s="8" t="str">
        <f>IF(OR('Benchmark Analysis'!$H94=M$1,'Benchmark Analysis'!$H94+'Benchmark Analysis'!$C94=M$1,'Benchmark Analysis'!$C94*2+'Benchmark Analysis'!$H94=M$1,'Benchmark Analysis'!$C94*3+'Benchmark Analysis'!$H94=M$1,'Benchmark Analysis'!$C94*4+'Benchmark Analysis'!$H94=M$1,'Benchmark Analysis'!$C94*5+'Benchmark Analysis'!$H94=M$1),'Benchmark Analysis'!$L94*(1+'Benchmark Analysis'!$C$110)^'Cash Flow'!M$1," ")</f>
        <v xml:space="preserve"> </v>
      </c>
      <c r="N98" s="8" t="str">
        <f>IF(OR('Benchmark Analysis'!$H94=N$1,'Benchmark Analysis'!$H94+'Benchmark Analysis'!$C94=N$1,'Benchmark Analysis'!$C94*2+'Benchmark Analysis'!$H94=N$1,'Benchmark Analysis'!$C94*3+'Benchmark Analysis'!$H94=N$1,'Benchmark Analysis'!$C94*4+'Benchmark Analysis'!$H94=N$1,'Benchmark Analysis'!$C94*5+'Benchmark Analysis'!$H94=N$1),'Benchmark Analysis'!$L94*(1+'Benchmark Analysis'!$C$110)^'Cash Flow'!N$1," ")</f>
        <v xml:space="preserve"> </v>
      </c>
      <c r="O98" s="8" t="str">
        <f>IF(OR('Benchmark Analysis'!$H94=O$1,'Benchmark Analysis'!$H94+'Benchmark Analysis'!$C94=O$1,'Benchmark Analysis'!$C94*2+'Benchmark Analysis'!$H94=O$1,'Benchmark Analysis'!$C94*3+'Benchmark Analysis'!$H94=O$1,'Benchmark Analysis'!$C94*4+'Benchmark Analysis'!$H94=O$1,'Benchmark Analysis'!$C94*5+'Benchmark Analysis'!$H94=O$1),'Benchmark Analysis'!$L94*(1+'Benchmark Analysis'!$C$110)^'Cash Flow'!O$1," ")</f>
        <v xml:space="preserve"> </v>
      </c>
      <c r="P98" s="8" t="str">
        <f>IF(OR('Benchmark Analysis'!$H94=P$1,'Benchmark Analysis'!$H94+'Benchmark Analysis'!$C94=P$1,'Benchmark Analysis'!$C94*2+'Benchmark Analysis'!$H94=P$1,'Benchmark Analysis'!$C94*3+'Benchmark Analysis'!$H94=P$1,'Benchmark Analysis'!$C94*4+'Benchmark Analysis'!$H94=P$1,'Benchmark Analysis'!$C94*5+'Benchmark Analysis'!$H94=P$1),'Benchmark Analysis'!$L94*(1+'Benchmark Analysis'!$C$110)^'Cash Flow'!P$1," ")</f>
        <v xml:space="preserve"> </v>
      </c>
      <c r="Q98" s="8" t="str">
        <f>IF(OR('Benchmark Analysis'!$H94=Q$1,'Benchmark Analysis'!$H94+'Benchmark Analysis'!$C94=Q$1,'Benchmark Analysis'!$C94*2+'Benchmark Analysis'!$H94=Q$1,'Benchmark Analysis'!$C94*3+'Benchmark Analysis'!$H94=Q$1,'Benchmark Analysis'!$C94*4+'Benchmark Analysis'!$H94=Q$1,'Benchmark Analysis'!$C94*5+'Benchmark Analysis'!$H94=Q$1),'Benchmark Analysis'!$L94*(1+'Benchmark Analysis'!$C$110)^'Cash Flow'!Q$1," ")</f>
        <v xml:space="preserve"> </v>
      </c>
      <c r="R98" s="8" t="str">
        <f>IF(OR('Benchmark Analysis'!$H94=R$1,'Benchmark Analysis'!$H94+'Benchmark Analysis'!$C94=R$1,'Benchmark Analysis'!$C94*2+'Benchmark Analysis'!$H94=R$1,'Benchmark Analysis'!$C94*3+'Benchmark Analysis'!$H94=R$1,'Benchmark Analysis'!$C94*4+'Benchmark Analysis'!$H94=R$1,'Benchmark Analysis'!$C94*5+'Benchmark Analysis'!$H94=R$1),'Benchmark Analysis'!$L94*(1+'Benchmark Analysis'!$C$110)^'Cash Flow'!R$1," ")</f>
        <v xml:space="preserve"> </v>
      </c>
      <c r="S98" s="8" t="str">
        <f>IF(OR('Benchmark Analysis'!$H94=S$1,'Benchmark Analysis'!$H94+'Benchmark Analysis'!$C94=S$1,'Benchmark Analysis'!$C94*2+'Benchmark Analysis'!$H94=S$1,'Benchmark Analysis'!$C94*3+'Benchmark Analysis'!$H94=S$1,'Benchmark Analysis'!$C94*4+'Benchmark Analysis'!$H94=S$1,'Benchmark Analysis'!$C94*5+'Benchmark Analysis'!$H94=S$1),'Benchmark Analysis'!$L94*(1+'Benchmark Analysis'!$C$110)^'Cash Flow'!S$1," ")</f>
        <v xml:space="preserve"> </v>
      </c>
      <c r="T98" s="8" t="str">
        <f>IF(OR('Benchmark Analysis'!$H94=T$1,'Benchmark Analysis'!$H94+'Benchmark Analysis'!$C94=T$1,'Benchmark Analysis'!$C94*2+'Benchmark Analysis'!$H94=T$1,'Benchmark Analysis'!$C94*3+'Benchmark Analysis'!$H94=T$1,'Benchmark Analysis'!$C94*4+'Benchmark Analysis'!$H94=T$1,'Benchmark Analysis'!$C94*5+'Benchmark Analysis'!$H94=T$1),'Benchmark Analysis'!$L94*(1+'Benchmark Analysis'!$C$110)^'Cash Flow'!T$1," ")</f>
        <v xml:space="preserve"> </v>
      </c>
      <c r="U98" s="8">
        <f>IF(OR('Benchmark Analysis'!$H94=U$1,'Benchmark Analysis'!$H94+'Benchmark Analysis'!$C94=U$1,'Benchmark Analysis'!$C94*2+'Benchmark Analysis'!$H94=U$1,'Benchmark Analysis'!$C94*3+'Benchmark Analysis'!$H94=U$1,'Benchmark Analysis'!$C94*4+'Benchmark Analysis'!$H94=U$1,'Benchmark Analysis'!$C94*5+'Benchmark Analysis'!$H94=U$1),'Benchmark Analysis'!$L94*(1+'Benchmark Analysis'!$C$110)^'Cash Flow'!U$1," ")</f>
        <v>2142.3693713644093</v>
      </c>
      <c r="V98" s="8" t="str">
        <f>IF(OR('Benchmark Analysis'!$H94=V$1,'Benchmark Analysis'!$H94+'Benchmark Analysis'!$C94=V$1,'Benchmark Analysis'!$C94*2+'Benchmark Analysis'!$H94=V$1,'Benchmark Analysis'!$C94*3+'Benchmark Analysis'!$H94=V$1,'Benchmark Analysis'!$C94*4+'Benchmark Analysis'!$H94=V$1,'Benchmark Analysis'!$C94*5+'Benchmark Analysis'!$H94=V$1),'Benchmark Analysis'!$L94*(1+'Benchmark Analysis'!$C$110)^'Cash Flow'!V$1," ")</f>
        <v xml:space="preserve"> </v>
      </c>
      <c r="W98" s="8" t="str">
        <f>IF(OR('Benchmark Analysis'!$H94=W$1,'Benchmark Analysis'!$H94+'Benchmark Analysis'!$C94=W$1,'Benchmark Analysis'!$C94*2+'Benchmark Analysis'!$H94=W$1,'Benchmark Analysis'!$C94*3+'Benchmark Analysis'!$H94=W$1,'Benchmark Analysis'!$C94*4+'Benchmark Analysis'!$H94=W$1,'Benchmark Analysis'!$C94*5+'Benchmark Analysis'!$H94=W$1),'Benchmark Analysis'!$L94*(1+'Benchmark Analysis'!$C$110)^'Cash Flow'!W$1," ")</f>
        <v xml:space="preserve"> </v>
      </c>
      <c r="X98" s="8" t="str">
        <f>IF(OR('Benchmark Analysis'!$H94=X$1,'Benchmark Analysis'!$H94+'Benchmark Analysis'!$C94=X$1,'Benchmark Analysis'!$C94*2+'Benchmark Analysis'!$H94=X$1,'Benchmark Analysis'!$C94*3+'Benchmark Analysis'!$H94=X$1,'Benchmark Analysis'!$C94*4+'Benchmark Analysis'!$H94=X$1,'Benchmark Analysis'!$C94*5+'Benchmark Analysis'!$H94=X$1),'Benchmark Analysis'!$L94*(1+'Benchmark Analysis'!$C$110)^'Cash Flow'!X$1," ")</f>
        <v xml:space="preserve"> </v>
      </c>
      <c r="Y98" s="8" t="str">
        <f>IF(OR('Benchmark Analysis'!$H94=Y$1,'Benchmark Analysis'!$H94+'Benchmark Analysis'!$C94=Y$1,'Benchmark Analysis'!$C94*2+'Benchmark Analysis'!$H94=Y$1,'Benchmark Analysis'!$C94*3+'Benchmark Analysis'!$H94=Y$1,'Benchmark Analysis'!$C94*4+'Benchmark Analysis'!$H94=Y$1,'Benchmark Analysis'!$C94*5+'Benchmark Analysis'!$H94=Y$1),'Benchmark Analysis'!$L94*(1+'Benchmark Analysis'!$C$110)^'Cash Flow'!Y$1," ")</f>
        <v xml:space="preserve"> </v>
      </c>
      <c r="Z98" s="8" t="str">
        <f>IF(OR('Benchmark Analysis'!$H94=Z$1,'Benchmark Analysis'!$H94+'Benchmark Analysis'!$C94=Z$1,'Benchmark Analysis'!$C94*2+'Benchmark Analysis'!$H94=Z$1,'Benchmark Analysis'!$C94*3+'Benchmark Analysis'!$H94=Z$1,'Benchmark Analysis'!$C94*4+'Benchmark Analysis'!$H94=Z$1,'Benchmark Analysis'!$C94*5+'Benchmark Analysis'!$H94=Z$1),'Benchmark Analysis'!$L94*(1+'Benchmark Analysis'!$C$110)^'Cash Flow'!Z$1," ")</f>
        <v xml:space="preserve"> </v>
      </c>
      <c r="AA98" s="8" t="str">
        <f>IF(OR('Benchmark Analysis'!$H94=AA$1,'Benchmark Analysis'!$H94+'Benchmark Analysis'!$C94=AA$1,'Benchmark Analysis'!$C94*2+'Benchmark Analysis'!$H94=AA$1,'Benchmark Analysis'!$C94*3+'Benchmark Analysis'!$H94=AA$1,'Benchmark Analysis'!$C94*4+'Benchmark Analysis'!$H94=AA$1,'Benchmark Analysis'!$C94*5+'Benchmark Analysis'!$H94=AA$1),'Benchmark Analysis'!$L94*(1+'Benchmark Analysis'!$C$110)^'Cash Flow'!AA$1," ")</f>
        <v xml:space="preserve"> </v>
      </c>
      <c r="AB98" s="8" t="str">
        <f>IF(OR('Benchmark Analysis'!$H94=AB$1,'Benchmark Analysis'!$H94+'Benchmark Analysis'!$C94=AB$1,'Benchmark Analysis'!$C94*2+'Benchmark Analysis'!$H94=AB$1,'Benchmark Analysis'!$C94*3+'Benchmark Analysis'!$H94=AB$1,'Benchmark Analysis'!$C94*4+'Benchmark Analysis'!$H94=AB$1,'Benchmark Analysis'!$C94*5+'Benchmark Analysis'!$H94=AB$1),'Benchmark Analysis'!$L94*(1+'Benchmark Analysis'!$C$110)^'Cash Flow'!AB$1," ")</f>
        <v xml:space="preserve"> </v>
      </c>
      <c r="AC98" s="8" t="str">
        <f>IF(OR('Benchmark Analysis'!$H94=AC$1,'Benchmark Analysis'!$H94+'Benchmark Analysis'!$C94=AC$1,'Benchmark Analysis'!$C94*2+'Benchmark Analysis'!$H94=AC$1,'Benchmark Analysis'!$C94*3+'Benchmark Analysis'!$H94=AC$1,'Benchmark Analysis'!$C94*4+'Benchmark Analysis'!$H94=AC$1,'Benchmark Analysis'!$C94*5+'Benchmark Analysis'!$H94=AC$1),'Benchmark Analysis'!$L94*(1+'Benchmark Analysis'!$C$110)^'Cash Flow'!AC$1," ")</f>
        <v xml:space="preserve"> </v>
      </c>
      <c r="AD98" s="8" t="str">
        <f>IF(OR('Benchmark Analysis'!$H94=AD$1,'Benchmark Analysis'!$H94+'Benchmark Analysis'!$C94=AD$1,'Benchmark Analysis'!$C94*2+'Benchmark Analysis'!$H94=AD$1,'Benchmark Analysis'!$C94*3+'Benchmark Analysis'!$H94=AD$1,'Benchmark Analysis'!$C94*4+'Benchmark Analysis'!$H94=AD$1,'Benchmark Analysis'!$C94*5+'Benchmark Analysis'!$H94=AD$1),'Benchmark Analysis'!$L94*(1+'Benchmark Analysis'!$C$110)^'Cash Flow'!AD$1," ")</f>
        <v xml:space="preserve"> </v>
      </c>
      <c r="AE98" s="8" t="str">
        <f>IF(OR('Benchmark Analysis'!$H94=AE$1,'Benchmark Analysis'!$H94+'Benchmark Analysis'!$C94=AE$1,'Benchmark Analysis'!$C94*2+'Benchmark Analysis'!$H94=AE$1,'Benchmark Analysis'!$C94*3+'Benchmark Analysis'!$H94=AE$1,'Benchmark Analysis'!$C94*4+'Benchmark Analysis'!$H94=AE$1,'Benchmark Analysis'!$C94*5+'Benchmark Analysis'!$H94=AE$1),'Benchmark Analysis'!$L94*(1+'Benchmark Analysis'!$C$110)^'Cash Flow'!AE$1," ")</f>
        <v xml:space="preserve"> </v>
      </c>
      <c r="AF98" s="8" t="str">
        <f>IF(OR('Benchmark Analysis'!$H94=AF$1,'Benchmark Analysis'!$H94+'Benchmark Analysis'!$C94=AF$1,'Benchmark Analysis'!$C94*2+'Benchmark Analysis'!$H94=AF$1,'Benchmark Analysis'!$C94*3+'Benchmark Analysis'!$H94=AF$1,'Benchmark Analysis'!$C94*4+'Benchmark Analysis'!$H94=AF$1,'Benchmark Analysis'!$C94*5+'Benchmark Analysis'!$H94=AF$1),'Benchmark Analysis'!$L94*(1+'Benchmark Analysis'!$C$110)^'Cash Flow'!AF$1," ")</f>
        <v xml:space="preserve"> </v>
      </c>
      <c r="AG98" s="8">
        <f>IF(OR('Benchmark Analysis'!$H94=AG$1,'Benchmark Analysis'!$H94+'Benchmark Analysis'!$C94=AG$1,'Benchmark Analysis'!$C94*2+'Benchmark Analysis'!$H94=AG$1,'Benchmark Analysis'!$C94*3+'Benchmark Analysis'!$H94=AG$1,'Benchmark Analysis'!$C94*4+'Benchmark Analysis'!$H94=AG$1,'Benchmark Analysis'!$C94*5+'Benchmark Analysis'!$H94=AG$1),'Benchmark Analysis'!$L94*(1+'Benchmark Analysis'!$C$110)^'Cash Flow'!AG$1," ")</f>
        <v>2717.0423761550301</v>
      </c>
    </row>
    <row r="99" spans="1:33" x14ac:dyDescent="0.2">
      <c r="A99" s="80" t="str">
        <f>'Benchmark Analysis'!A95</f>
        <v>28F</v>
      </c>
      <c r="B99" s="66" t="str">
        <f>'Benchmark Analysis'!B95</f>
        <v>Residential appliances - pre-school - Crown</v>
      </c>
      <c r="C99" s="7"/>
      <c r="D99" s="8" t="str">
        <f>IF(OR('Benchmark Analysis'!$H95=D$1,'Benchmark Analysis'!$H95+'Benchmark Analysis'!$C95=D$1,'Benchmark Analysis'!$C95*2+'Benchmark Analysis'!$H95=D$1,'Benchmark Analysis'!$C95*3+'Benchmark Analysis'!$H95=D$1,'Benchmark Analysis'!$C95*4+'Benchmark Analysis'!$H95=D$1,'Benchmark Analysis'!$C95*5+'Benchmark Analysis'!$H95=D$1),'Benchmark Analysis'!$L95*(1+'Benchmark Analysis'!$C$110)^'Cash Flow'!D$1," ")</f>
        <v xml:space="preserve"> </v>
      </c>
      <c r="E99" s="8" t="str">
        <f>IF(OR('Benchmark Analysis'!$H95=E$1,'Benchmark Analysis'!$H95+'Benchmark Analysis'!$C95=E$1,'Benchmark Analysis'!$C95*2+'Benchmark Analysis'!$H95=E$1,'Benchmark Analysis'!$C95*3+'Benchmark Analysis'!$H95=E$1,'Benchmark Analysis'!$C95*4+'Benchmark Analysis'!$H95=E$1,'Benchmark Analysis'!$C95*5+'Benchmark Analysis'!$H95=E$1),'Benchmark Analysis'!$L95*(1+'Benchmark Analysis'!$C$110)^'Cash Flow'!E$1," ")</f>
        <v xml:space="preserve"> </v>
      </c>
      <c r="F99" s="8" t="str">
        <f>IF(OR('Benchmark Analysis'!$H95=F$1,'Benchmark Analysis'!$H95+'Benchmark Analysis'!$C95=F$1,'Benchmark Analysis'!$C95*2+'Benchmark Analysis'!$H95=F$1,'Benchmark Analysis'!$C95*3+'Benchmark Analysis'!$H95=F$1,'Benchmark Analysis'!$C95*4+'Benchmark Analysis'!$H95=F$1,'Benchmark Analysis'!$C95*5+'Benchmark Analysis'!$H95=F$1),'Benchmark Analysis'!$L95*(1+'Benchmark Analysis'!$C$110)^'Cash Flow'!F$1," ")</f>
        <v xml:space="preserve"> </v>
      </c>
      <c r="G99" s="8">
        <f>IF(OR('Benchmark Analysis'!$H95=G$1,'Benchmark Analysis'!$H95+'Benchmark Analysis'!$C95=G$1,'Benchmark Analysis'!$C95*2+'Benchmark Analysis'!$H95=G$1,'Benchmark Analysis'!$C95*3+'Benchmark Analysis'!$H95=G$1,'Benchmark Analysis'!$C95*4+'Benchmark Analysis'!$H95=G$1,'Benchmark Analysis'!$C95*5+'Benchmark Analysis'!$H95=G$1),'Benchmark Analysis'!$L95*(1+'Benchmark Analysis'!$C$110)^'Cash Flow'!G$1," ")</f>
        <v>1298.918592</v>
      </c>
      <c r="H99" s="8" t="str">
        <f>IF(OR('Benchmark Analysis'!$H95=H$1,'Benchmark Analysis'!$H95+'Benchmark Analysis'!$C95=H$1,'Benchmark Analysis'!$C95*2+'Benchmark Analysis'!$H95=H$1,'Benchmark Analysis'!$C95*3+'Benchmark Analysis'!$H95=H$1,'Benchmark Analysis'!$C95*4+'Benchmark Analysis'!$H95=H$1,'Benchmark Analysis'!$C95*5+'Benchmark Analysis'!$H95=H$1),'Benchmark Analysis'!$L95*(1+'Benchmark Analysis'!$C$110)^'Cash Flow'!H$1," ")</f>
        <v xml:space="preserve"> </v>
      </c>
      <c r="I99" s="8" t="str">
        <f>IF(OR('Benchmark Analysis'!$H95=I$1,'Benchmark Analysis'!$H95+'Benchmark Analysis'!$C95=I$1,'Benchmark Analysis'!$C95*2+'Benchmark Analysis'!$H95=I$1,'Benchmark Analysis'!$C95*3+'Benchmark Analysis'!$H95=I$1,'Benchmark Analysis'!$C95*4+'Benchmark Analysis'!$H95=I$1,'Benchmark Analysis'!$C95*5+'Benchmark Analysis'!$H95=I$1),'Benchmark Analysis'!$L95*(1+'Benchmark Analysis'!$C$110)^'Cash Flow'!I$1," ")</f>
        <v xml:space="preserve"> </v>
      </c>
      <c r="J99" s="8" t="str">
        <f>IF(OR('Benchmark Analysis'!$H95=J$1,'Benchmark Analysis'!$H95+'Benchmark Analysis'!$C95=J$1,'Benchmark Analysis'!$C95*2+'Benchmark Analysis'!$H95=J$1,'Benchmark Analysis'!$C95*3+'Benchmark Analysis'!$H95=J$1,'Benchmark Analysis'!$C95*4+'Benchmark Analysis'!$H95=J$1,'Benchmark Analysis'!$C95*5+'Benchmark Analysis'!$H95=J$1),'Benchmark Analysis'!$L95*(1+'Benchmark Analysis'!$C$110)^'Cash Flow'!J$1," ")</f>
        <v xml:space="preserve"> </v>
      </c>
      <c r="K99" s="8" t="str">
        <f>IF(OR('Benchmark Analysis'!$H95=K$1,'Benchmark Analysis'!$H95+'Benchmark Analysis'!$C95=K$1,'Benchmark Analysis'!$C95*2+'Benchmark Analysis'!$H95=K$1,'Benchmark Analysis'!$C95*3+'Benchmark Analysis'!$H95=K$1,'Benchmark Analysis'!$C95*4+'Benchmark Analysis'!$H95=K$1,'Benchmark Analysis'!$C95*5+'Benchmark Analysis'!$H95=K$1),'Benchmark Analysis'!$L95*(1+'Benchmark Analysis'!$C$110)^'Cash Flow'!K$1," ")</f>
        <v xml:space="preserve"> </v>
      </c>
      <c r="L99" s="8" t="str">
        <f>IF(OR('Benchmark Analysis'!$H95=L$1,'Benchmark Analysis'!$H95+'Benchmark Analysis'!$C95=L$1,'Benchmark Analysis'!$C95*2+'Benchmark Analysis'!$H95=L$1,'Benchmark Analysis'!$C95*3+'Benchmark Analysis'!$H95=L$1,'Benchmark Analysis'!$C95*4+'Benchmark Analysis'!$H95=L$1,'Benchmark Analysis'!$C95*5+'Benchmark Analysis'!$H95=L$1),'Benchmark Analysis'!$L95*(1+'Benchmark Analysis'!$C$110)^'Cash Flow'!L$1," ")</f>
        <v xml:space="preserve"> </v>
      </c>
      <c r="M99" s="8" t="str">
        <f>IF(OR('Benchmark Analysis'!$H95=M$1,'Benchmark Analysis'!$H95+'Benchmark Analysis'!$C95=M$1,'Benchmark Analysis'!$C95*2+'Benchmark Analysis'!$H95=M$1,'Benchmark Analysis'!$C95*3+'Benchmark Analysis'!$H95=M$1,'Benchmark Analysis'!$C95*4+'Benchmark Analysis'!$H95=M$1,'Benchmark Analysis'!$C95*5+'Benchmark Analysis'!$H95=M$1),'Benchmark Analysis'!$L95*(1+'Benchmark Analysis'!$C$110)^'Cash Flow'!M$1," ")</f>
        <v xml:space="preserve"> </v>
      </c>
      <c r="N99" s="8" t="str">
        <f>IF(OR('Benchmark Analysis'!$H95=N$1,'Benchmark Analysis'!$H95+'Benchmark Analysis'!$C95=N$1,'Benchmark Analysis'!$C95*2+'Benchmark Analysis'!$H95=N$1,'Benchmark Analysis'!$C95*3+'Benchmark Analysis'!$H95=N$1,'Benchmark Analysis'!$C95*4+'Benchmark Analysis'!$H95=N$1,'Benchmark Analysis'!$C95*5+'Benchmark Analysis'!$H95=N$1),'Benchmark Analysis'!$L95*(1+'Benchmark Analysis'!$C$110)^'Cash Flow'!N$1," ")</f>
        <v xml:space="preserve"> </v>
      </c>
      <c r="O99" s="8" t="str">
        <f>IF(OR('Benchmark Analysis'!$H95=O$1,'Benchmark Analysis'!$H95+'Benchmark Analysis'!$C95=O$1,'Benchmark Analysis'!$C95*2+'Benchmark Analysis'!$H95=O$1,'Benchmark Analysis'!$C95*3+'Benchmark Analysis'!$H95=O$1,'Benchmark Analysis'!$C95*4+'Benchmark Analysis'!$H95=O$1,'Benchmark Analysis'!$C95*5+'Benchmark Analysis'!$H95=O$1),'Benchmark Analysis'!$L95*(1+'Benchmark Analysis'!$C$110)^'Cash Flow'!O$1," ")</f>
        <v xml:space="preserve"> </v>
      </c>
      <c r="P99" s="8" t="str">
        <f>IF(OR('Benchmark Analysis'!$H95=P$1,'Benchmark Analysis'!$H95+'Benchmark Analysis'!$C95=P$1,'Benchmark Analysis'!$C95*2+'Benchmark Analysis'!$H95=P$1,'Benchmark Analysis'!$C95*3+'Benchmark Analysis'!$H95=P$1,'Benchmark Analysis'!$C95*4+'Benchmark Analysis'!$H95=P$1,'Benchmark Analysis'!$C95*5+'Benchmark Analysis'!$H95=P$1),'Benchmark Analysis'!$L95*(1+'Benchmark Analysis'!$C$110)^'Cash Flow'!P$1," ")</f>
        <v xml:space="preserve"> </v>
      </c>
      <c r="Q99" s="8" t="str">
        <f>IF(OR('Benchmark Analysis'!$H95=Q$1,'Benchmark Analysis'!$H95+'Benchmark Analysis'!$C95=Q$1,'Benchmark Analysis'!$C95*2+'Benchmark Analysis'!$H95=Q$1,'Benchmark Analysis'!$C95*3+'Benchmark Analysis'!$H95=Q$1,'Benchmark Analysis'!$C95*4+'Benchmark Analysis'!$H95=Q$1,'Benchmark Analysis'!$C95*5+'Benchmark Analysis'!$H95=Q$1),'Benchmark Analysis'!$L95*(1+'Benchmark Analysis'!$C$110)^'Cash Flow'!Q$1," ")</f>
        <v xml:space="preserve"> </v>
      </c>
      <c r="R99" s="8" t="str">
        <f>IF(OR('Benchmark Analysis'!$H95=R$1,'Benchmark Analysis'!$H95+'Benchmark Analysis'!$C95=R$1,'Benchmark Analysis'!$C95*2+'Benchmark Analysis'!$H95=R$1,'Benchmark Analysis'!$C95*3+'Benchmark Analysis'!$H95=R$1,'Benchmark Analysis'!$C95*4+'Benchmark Analysis'!$H95=R$1,'Benchmark Analysis'!$C95*5+'Benchmark Analysis'!$H95=R$1),'Benchmark Analysis'!$L95*(1+'Benchmark Analysis'!$C$110)^'Cash Flow'!R$1," ")</f>
        <v xml:space="preserve"> </v>
      </c>
      <c r="S99" s="8">
        <f>IF(OR('Benchmark Analysis'!$H95=S$1,'Benchmark Analysis'!$H95+'Benchmark Analysis'!$C95=S$1,'Benchmark Analysis'!$C95*2+'Benchmark Analysis'!$H95=S$1,'Benchmark Analysis'!$C95*3+'Benchmark Analysis'!$H95=S$1,'Benchmark Analysis'!$C95*4+'Benchmark Analysis'!$H95=S$1,'Benchmark Analysis'!$C95*5+'Benchmark Analysis'!$H95=S$1),'Benchmark Analysis'!$L95*(1+'Benchmark Analysis'!$C$110)^'Cash Flow'!S$1," ")</f>
        <v>1647.3428461087344</v>
      </c>
      <c r="T99" s="8" t="str">
        <f>IF(OR('Benchmark Analysis'!$H95=T$1,'Benchmark Analysis'!$H95+'Benchmark Analysis'!$C95=T$1,'Benchmark Analysis'!$C95*2+'Benchmark Analysis'!$H95=T$1,'Benchmark Analysis'!$C95*3+'Benchmark Analysis'!$H95=T$1,'Benchmark Analysis'!$C95*4+'Benchmark Analysis'!$H95=T$1,'Benchmark Analysis'!$C95*5+'Benchmark Analysis'!$H95=T$1),'Benchmark Analysis'!$L95*(1+'Benchmark Analysis'!$C$110)^'Cash Flow'!T$1," ")</f>
        <v xml:space="preserve"> </v>
      </c>
      <c r="U99" s="8" t="str">
        <f>IF(OR('Benchmark Analysis'!$H95=U$1,'Benchmark Analysis'!$H95+'Benchmark Analysis'!$C95=U$1,'Benchmark Analysis'!$C95*2+'Benchmark Analysis'!$H95=U$1,'Benchmark Analysis'!$C95*3+'Benchmark Analysis'!$H95=U$1,'Benchmark Analysis'!$C95*4+'Benchmark Analysis'!$H95=U$1,'Benchmark Analysis'!$C95*5+'Benchmark Analysis'!$H95=U$1),'Benchmark Analysis'!$L95*(1+'Benchmark Analysis'!$C$110)^'Cash Flow'!U$1," ")</f>
        <v xml:space="preserve"> </v>
      </c>
      <c r="V99" s="8" t="str">
        <f>IF(OR('Benchmark Analysis'!$H95=V$1,'Benchmark Analysis'!$H95+'Benchmark Analysis'!$C95=V$1,'Benchmark Analysis'!$C95*2+'Benchmark Analysis'!$H95=V$1,'Benchmark Analysis'!$C95*3+'Benchmark Analysis'!$H95=V$1,'Benchmark Analysis'!$C95*4+'Benchmark Analysis'!$H95=V$1,'Benchmark Analysis'!$C95*5+'Benchmark Analysis'!$H95=V$1),'Benchmark Analysis'!$L95*(1+'Benchmark Analysis'!$C$110)^'Cash Flow'!V$1," ")</f>
        <v xml:space="preserve"> </v>
      </c>
      <c r="W99" s="8" t="str">
        <f>IF(OR('Benchmark Analysis'!$H95=W$1,'Benchmark Analysis'!$H95+'Benchmark Analysis'!$C95=W$1,'Benchmark Analysis'!$C95*2+'Benchmark Analysis'!$H95=W$1,'Benchmark Analysis'!$C95*3+'Benchmark Analysis'!$H95=W$1,'Benchmark Analysis'!$C95*4+'Benchmark Analysis'!$H95=W$1,'Benchmark Analysis'!$C95*5+'Benchmark Analysis'!$H95=W$1),'Benchmark Analysis'!$L95*(1+'Benchmark Analysis'!$C$110)^'Cash Flow'!W$1," ")</f>
        <v xml:space="preserve"> </v>
      </c>
      <c r="X99" s="8" t="str">
        <f>IF(OR('Benchmark Analysis'!$H95=X$1,'Benchmark Analysis'!$H95+'Benchmark Analysis'!$C95=X$1,'Benchmark Analysis'!$C95*2+'Benchmark Analysis'!$H95=X$1,'Benchmark Analysis'!$C95*3+'Benchmark Analysis'!$H95=X$1,'Benchmark Analysis'!$C95*4+'Benchmark Analysis'!$H95=X$1,'Benchmark Analysis'!$C95*5+'Benchmark Analysis'!$H95=X$1),'Benchmark Analysis'!$L95*(1+'Benchmark Analysis'!$C$110)^'Cash Flow'!X$1," ")</f>
        <v xml:space="preserve"> </v>
      </c>
      <c r="Y99" s="8" t="str">
        <f>IF(OR('Benchmark Analysis'!$H95=Y$1,'Benchmark Analysis'!$H95+'Benchmark Analysis'!$C95=Y$1,'Benchmark Analysis'!$C95*2+'Benchmark Analysis'!$H95=Y$1,'Benchmark Analysis'!$C95*3+'Benchmark Analysis'!$H95=Y$1,'Benchmark Analysis'!$C95*4+'Benchmark Analysis'!$H95=Y$1,'Benchmark Analysis'!$C95*5+'Benchmark Analysis'!$H95=Y$1),'Benchmark Analysis'!$L95*(1+'Benchmark Analysis'!$C$110)^'Cash Flow'!Y$1," ")</f>
        <v xml:space="preserve"> </v>
      </c>
      <c r="Z99" s="8" t="str">
        <f>IF(OR('Benchmark Analysis'!$H95=Z$1,'Benchmark Analysis'!$H95+'Benchmark Analysis'!$C95=Z$1,'Benchmark Analysis'!$C95*2+'Benchmark Analysis'!$H95=Z$1,'Benchmark Analysis'!$C95*3+'Benchmark Analysis'!$H95=Z$1,'Benchmark Analysis'!$C95*4+'Benchmark Analysis'!$H95=Z$1,'Benchmark Analysis'!$C95*5+'Benchmark Analysis'!$H95=Z$1),'Benchmark Analysis'!$L95*(1+'Benchmark Analysis'!$C$110)^'Cash Flow'!Z$1," ")</f>
        <v xml:space="preserve"> </v>
      </c>
      <c r="AA99" s="8" t="str">
        <f>IF(OR('Benchmark Analysis'!$H95=AA$1,'Benchmark Analysis'!$H95+'Benchmark Analysis'!$C95=AA$1,'Benchmark Analysis'!$C95*2+'Benchmark Analysis'!$H95=AA$1,'Benchmark Analysis'!$C95*3+'Benchmark Analysis'!$H95=AA$1,'Benchmark Analysis'!$C95*4+'Benchmark Analysis'!$H95=AA$1,'Benchmark Analysis'!$C95*5+'Benchmark Analysis'!$H95=AA$1),'Benchmark Analysis'!$L95*(1+'Benchmark Analysis'!$C$110)^'Cash Flow'!AA$1," ")</f>
        <v xml:space="preserve"> </v>
      </c>
      <c r="AB99" s="8" t="str">
        <f>IF(OR('Benchmark Analysis'!$H95=AB$1,'Benchmark Analysis'!$H95+'Benchmark Analysis'!$C95=AB$1,'Benchmark Analysis'!$C95*2+'Benchmark Analysis'!$H95=AB$1,'Benchmark Analysis'!$C95*3+'Benchmark Analysis'!$H95=AB$1,'Benchmark Analysis'!$C95*4+'Benchmark Analysis'!$H95=AB$1,'Benchmark Analysis'!$C95*5+'Benchmark Analysis'!$H95=AB$1),'Benchmark Analysis'!$L95*(1+'Benchmark Analysis'!$C$110)^'Cash Flow'!AB$1," ")</f>
        <v xml:space="preserve"> </v>
      </c>
      <c r="AC99" s="8" t="str">
        <f>IF(OR('Benchmark Analysis'!$H95=AC$1,'Benchmark Analysis'!$H95+'Benchmark Analysis'!$C95=AC$1,'Benchmark Analysis'!$C95*2+'Benchmark Analysis'!$H95=AC$1,'Benchmark Analysis'!$C95*3+'Benchmark Analysis'!$H95=AC$1,'Benchmark Analysis'!$C95*4+'Benchmark Analysis'!$H95=AC$1,'Benchmark Analysis'!$C95*5+'Benchmark Analysis'!$H95=AC$1),'Benchmark Analysis'!$L95*(1+'Benchmark Analysis'!$C$110)^'Cash Flow'!AC$1," ")</f>
        <v xml:space="preserve"> </v>
      </c>
      <c r="AD99" s="8" t="str">
        <f>IF(OR('Benchmark Analysis'!$H95=AD$1,'Benchmark Analysis'!$H95+'Benchmark Analysis'!$C95=AD$1,'Benchmark Analysis'!$C95*2+'Benchmark Analysis'!$H95=AD$1,'Benchmark Analysis'!$C95*3+'Benchmark Analysis'!$H95=AD$1,'Benchmark Analysis'!$C95*4+'Benchmark Analysis'!$H95=AD$1,'Benchmark Analysis'!$C95*5+'Benchmark Analysis'!$H95=AD$1),'Benchmark Analysis'!$L95*(1+'Benchmark Analysis'!$C$110)^'Cash Flow'!AD$1," ")</f>
        <v xml:space="preserve"> </v>
      </c>
      <c r="AE99" s="8">
        <f>IF(OR('Benchmark Analysis'!$H95=AE$1,'Benchmark Analysis'!$H95+'Benchmark Analysis'!$C95=AE$1,'Benchmark Analysis'!$C95*2+'Benchmark Analysis'!$H95=AE$1,'Benchmark Analysis'!$C95*3+'Benchmark Analysis'!$H95=AE$1,'Benchmark Analysis'!$C95*4+'Benchmark Analysis'!$H95=AE$1,'Benchmark Analysis'!$C95*5+'Benchmark Analysis'!$H95=AE$1),'Benchmark Analysis'!$L95*(1+'Benchmark Analysis'!$C$110)^'Cash Flow'!AE$1," ")</f>
        <v>2089.2290474087122</v>
      </c>
      <c r="AF99" s="8" t="str">
        <f>IF(OR('Benchmark Analysis'!$H95=AF$1,'Benchmark Analysis'!$H95+'Benchmark Analysis'!$C95=AF$1,'Benchmark Analysis'!$C95*2+'Benchmark Analysis'!$H95=AF$1,'Benchmark Analysis'!$C95*3+'Benchmark Analysis'!$H95=AF$1,'Benchmark Analysis'!$C95*4+'Benchmark Analysis'!$H95=AF$1,'Benchmark Analysis'!$C95*5+'Benchmark Analysis'!$H95=AF$1),'Benchmark Analysis'!$L95*(1+'Benchmark Analysis'!$C$110)^'Cash Flow'!AF$1," ")</f>
        <v xml:space="preserve"> </v>
      </c>
      <c r="AG99" s="8" t="str">
        <f>IF(OR('Benchmark Analysis'!$H95=AG$1,'Benchmark Analysis'!$H95+'Benchmark Analysis'!$C95=AG$1,'Benchmark Analysis'!$C95*2+'Benchmark Analysis'!$H95=AG$1,'Benchmark Analysis'!$C95*3+'Benchmark Analysis'!$H95=AG$1,'Benchmark Analysis'!$C95*4+'Benchmark Analysis'!$H95=AG$1,'Benchmark Analysis'!$C95*5+'Benchmark Analysis'!$H95=AG$1),'Benchmark Analysis'!$L95*(1+'Benchmark Analysis'!$C$110)^'Cash Flow'!AG$1," ")</f>
        <v xml:space="preserve"> </v>
      </c>
    </row>
    <row r="100" spans="1:33" x14ac:dyDescent="0.2">
      <c r="A100" s="80" t="str">
        <f>'Benchmark Analysis'!A96</f>
        <v>28G</v>
      </c>
      <c r="B100" s="66" t="str">
        <f>'Benchmark Analysis'!B96</f>
        <v>Residential appliances - Laundry room - combined washer/dryer</v>
      </c>
      <c r="C100" s="7"/>
      <c r="D100" s="8" t="str">
        <f>IF(OR('Benchmark Analysis'!$H96=D$1,'Benchmark Analysis'!$H96+'Benchmark Analysis'!$C96=D$1,'Benchmark Analysis'!$C96*2+'Benchmark Analysis'!$H96=D$1,'Benchmark Analysis'!$C96*3+'Benchmark Analysis'!$H96=D$1,'Benchmark Analysis'!$C96*4+'Benchmark Analysis'!$H96=D$1,'Benchmark Analysis'!$C96*5+'Benchmark Analysis'!$H96=D$1),'Benchmark Analysis'!$L96*(1+'Benchmark Analysis'!$C$110)^'Cash Flow'!D$1," ")</f>
        <v xml:space="preserve"> </v>
      </c>
      <c r="E100" s="8" t="str">
        <f>IF(OR('Benchmark Analysis'!$H96=E$1,'Benchmark Analysis'!$H96+'Benchmark Analysis'!$C96=E$1,'Benchmark Analysis'!$C96*2+'Benchmark Analysis'!$H96=E$1,'Benchmark Analysis'!$C96*3+'Benchmark Analysis'!$H96=E$1,'Benchmark Analysis'!$C96*4+'Benchmark Analysis'!$H96=E$1,'Benchmark Analysis'!$C96*5+'Benchmark Analysis'!$H96=E$1),'Benchmark Analysis'!$L96*(1+'Benchmark Analysis'!$C$110)^'Cash Flow'!E$1," ")</f>
        <v xml:space="preserve"> </v>
      </c>
      <c r="F100" s="8">
        <f>IF(OR('Benchmark Analysis'!$H96=F$1,'Benchmark Analysis'!$H96+'Benchmark Analysis'!$C96=F$1,'Benchmark Analysis'!$C96*2+'Benchmark Analysis'!$H96=F$1,'Benchmark Analysis'!$C96*3+'Benchmark Analysis'!$H96=F$1,'Benchmark Analysis'!$C96*4+'Benchmark Analysis'!$H96=F$1,'Benchmark Analysis'!$C96*5+'Benchmark Analysis'!$H96=F$1),'Benchmark Analysis'!$L96*(1+'Benchmark Analysis'!$C$110)^'Cash Flow'!F$1," ")</f>
        <v>1273.4495999999999</v>
      </c>
      <c r="G100" s="8" t="str">
        <f>IF(OR('Benchmark Analysis'!$H96=G$1,'Benchmark Analysis'!$H96+'Benchmark Analysis'!$C96=G$1,'Benchmark Analysis'!$C96*2+'Benchmark Analysis'!$H96=G$1,'Benchmark Analysis'!$C96*3+'Benchmark Analysis'!$H96=G$1,'Benchmark Analysis'!$C96*4+'Benchmark Analysis'!$H96=G$1,'Benchmark Analysis'!$C96*5+'Benchmark Analysis'!$H96=G$1),'Benchmark Analysis'!$L96*(1+'Benchmark Analysis'!$C$110)^'Cash Flow'!G$1," ")</f>
        <v xml:space="preserve"> </v>
      </c>
      <c r="H100" s="8" t="str">
        <f>IF(OR('Benchmark Analysis'!$H96=H$1,'Benchmark Analysis'!$H96+'Benchmark Analysis'!$C96=H$1,'Benchmark Analysis'!$C96*2+'Benchmark Analysis'!$H96=H$1,'Benchmark Analysis'!$C96*3+'Benchmark Analysis'!$H96=H$1,'Benchmark Analysis'!$C96*4+'Benchmark Analysis'!$H96=H$1,'Benchmark Analysis'!$C96*5+'Benchmark Analysis'!$H96=H$1),'Benchmark Analysis'!$L96*(1+'Benchmark Analysis'!$C$110)^'Cash Flow'!H$1," ")</f>
        <v xml:space="preserve"> </v>
      </c>
      <c r="I100" s="8" t="str">
        <f>IF(OR('Benchmark Analysis'!$H96=I$1,'Benchmark Analysis'!$H96+'Benchmark Analysis'!$C96=I$1,'Benchmark Analysis'!$C96*2+'Benchmark Analysis'!$H96=I$1,'Benchmark Analysis'!$C96*3+'Benchmark Analysis'!$H96=I$1,'Benchmark Analysis'!$C96*4+'Benchmark Analysis'!$H96=I$1,'Benchmark Analysis'!$C96*5+'Benchmark Analysis'!$H96=I$1),'Benchmark Analysis'!$L96*(1+'Benchmark Analysis'!$C$110)^'Cash Flow'!I$1," ")</f>
        <v xml:space="preserve"> </v>
      </c>
      <c r="J100" s="8" t="str">
        <f>IF(OR('Benchmark Analysis'!$H96=J$1,'Benchmark Analysis'!$H96+'Benchmark Analysis'!$C96=J$1,'Benchmark Analysis'!$C96*2+'Benchmark Analysis'!$H96=J$1,'Benchmark Analysis'!$C96*3+'Benchmark Analysis'!$H96=J$1,'Benchmark Analysis'!$C96*4+'Benchmark Analysis'!$H96=J$1,'Benchmark Analysis'!$C96*5+'Benchmark Analysis'!$H96=J$1),'Benchmark Analysis'!$L96*(1+'Benchmark Analysis'!$C$110)^'Cash Flow'!J$1," ")</f>
        <v xml:space="preserve"> </v>
      </c>
      <c r="K100" s="8" t="str">
        <f>IF(OR('Benchmark Analysis'!$H96=K$1,'Benchmark Analysis'!$H96+'Benchmark Analysis'!$C96=K$1,'Benchmark Analysis'!$C96*2+'Benchmark Analysis'!$H96=K$1,'Benchmark Analysis'!$C96*3+'Benchmark Analysis'!$H96=K$1,'Benchmark Analysis'!$C96*4+'Benchmark Analysis'!$H96=K$1,'Benchmark Analysis'!$C96*5+'Benchmark Analysis'!$H96=K$1),'Benchmark Analysis'!$L96*(1+'Benchmark Analysis'!$C$110)^'Cash Flow'!K$1," ")</f>
        <v xml:space="preserve"> </v>
      </c>
      <c r="L100" s="8" t="str">
        <f>IF(OR('Benchmark Analysis'!$H96=L$1,'Benchmark Analysis'!$H96+'Benchmark Analysis'!$C96=L$1,'Benchmark Analysis'!$C96*2+'Benchmark Analysis'!$H96=L$1,'Benchmark Analysis'!$C96*3+'Benchmark Analysis'!$H96=L$1,'Benchmark Analysis'!$C96*4+'Benchmark Analysis'!$H96=L$1,'Benchmark Analysis'!$C96*5+'Benchmark Analysis'!$H96=L$1),'Benchmark Analysis'!$L96*(1+'Benchmark Analysis'!$C$110)^'Cash Flow'!L$1," ")</f>
        <v xml:space="preserve"> </v>
      </c>
      <c r="M100" s="8" t="str">
        <f>IF(OR('Benchmark Analysis'!$H96=M$1,'Benchmark Analysis'!$H96+'Benchmark Analysis'!$C96=M$1,'Benchmark Analysis'!$C96*2+'Benchmark Analysis'!$H96=M$1,'Benchmark Analysis'!$C96*3+'Benchmark Analysis'!$H96=M$1,'Benchmark Analysis'!$C96*4+'Benchmark Analysis'!$H96=M$1,'Benchmark Analysis'!$C96*5+'Benchmark Analysis'!$H96=M$1),'Benchmark Analysis'!$L96*(1+'Benchmark Analysis'!$C$110)^'Cash Flow'!M$1," ")</f>
        <v xml:space="preserve"> </v>
      </c>
      <c r="N100" s="8">
        <f>IF(OR('Benchmark Analysis'!$H96=N$1,'Benchmark Analysis'!$H96+'Benchmark Analysis'!$C96=N$1,'Benchmark Analysis'!$C96*2+'Benchmark Analysis'!$H96=N$1,'Benchmark Analysis'!$C96*3+'Benchmark Analysis'!$H96=N$1,'Benchmark Analysis'!$C96*4+'Benchmark Analysis'!$H96=N$1,'Benchmark Analysis'!$C96*5+'Benchmark Analysis'!$H96=N$1),'Benchmark Analysis'!$L96*(1+'Benchmark Analysis'!$C$110)^'Cash Flow'!N$1," ")</f>
        <v>1492.0491700735824</v>
      </c>
      <c r="O100" s="8" t="str">
        <f>IF(OR('Benchmark Analysis'!$H96=O$1,'Benchmark Analysis'!$H96+'Benchmark Analysis'!$C96=O$1,'Benchmark Analysis'!$C96*2+'Benchmark Analysis'!$H96=O$1,'Benchmark Analysis'!$C96*3+'Benchmark Analysis'!$H96=O$1,'Benchmark Analysis'!$C96*4+'Benchmark Analysis'!$H96=O$1,'Benchmark Analysis'!$C96*5+'Benchmark Analysis'!$H96=O$1),'Benchmark Analysis'!$L96*(1+'Benchmark Analysis'!$C$110)^'Cash Flow'!O$1," ")</f>
        <v xml:space="preserve"> </v>
      </c>
      <c r="P100" s="8" t="str">
        <f>IF(OR('Benchmark Analysis'!$H96=P$1,'Benchmark Analysis'!$H96+'Benchmark Analysis'!$C96=P$1,'Benchmark Analysis'!$C96*2+'Benchmark Analysis'!$H96=P$1,'Benchmark Analysis'!$C96*3+'Benchmark Analysis'!$H96=P$1,'Benchmark Analysis'!$C96*4+'Benchmark Analysis'!$H96=P$1,'Benchmark Analysis'!$C96*5+'Benchmark Analysis'!$H96=P$1),'Benchmark Analysis'!$L96*(1+'Benchmark Analysis'!$C$110)^'Cash Flow'!P$1," ")</f>
        <v xml:space="preserve"> </v>
      </c>
      <c r="Q100" s="8" t="str">
        <f>IF(OR('Benchmark Analysis'!$H96=Q$1,'Benchmark Analysis'!$H96+'Benchmark Analysis'!$C96=Q$1,'Benchmark Analysis'!$C96*2+'Benchmark Analysis'!$H96=Q$1,'Benchmark Analysis'!$C96*3+'Benchmark Analysis'!$H96=Q$1,'Benchmark Analysis'!$C96*4+'Benchmark Analysis'!$H96=Q$1,'Benchmark Analysis'!$C96*5+'Benchmark Analysis'!$H96=Q$1),'Benchmark Analysis'!$L96*(1+'Benchmark Analysis'!$C$110)^'Cash Flow'!Q$1," ")</f>
        <v xml:space="preserve"> </v>
      </c>
      <c r="R100" s="8" t="str">
        <f>IF(OR('Benchmark Analysis'!$H96=R$1,'Benchmark Analysis'!$H96+'Benchmark Analysis'!$C96=R$1,'Benchmark Analysis'!$C96*2+'Benchmark Analysis'!$H96=R$1,'Benchmark Analysis'!$C96*3+'Benchmark Analysis'!$H96=R$1,'Benchmark Analysis'!$C96*4+'Benchmark Analysis'!$H96=R$1,'Benchmark Analysis'!$C96*5+'Benchmark Analysis'!$H96=R$1),'Benchmark Analysis'!$L96*(1+'Benchmark Analysis'!$C$110)^'Cash Flow'!R$1," ")</f>
        <v xml:space="preserve"> </v>
      </c>
      <c r="S100" s="8" t="str">
        <f>IF(OR('Benchmark Analysis'!$H96=S$1,'Benchmark Analysis'!$H96+'Benchmark Analysis'!$C96=S$1,'Benchmark Analysis'!$C96*2+'Benchmark Analysis'!$H96=S$1,'Benchmark Analysis'!$C96*3+'Benchmark Analysis'!$H96=S$1,'Benchmark Analysis'!$C96*4+'Benchmark Analysis'!$H96=S$1,'Benchmark Analysis'!$C96*5+'Benchmark Analysis'!$H96=S$1),'Benchmark Analysis'!$L96*(1+'Benchmark Analysis'!$C$110)^'Cash Flow'!S$1," ")</f>
        <v xml:space="preserve"> </v>
      </c>
      <c r="T100" s="8" t="str">
        <f>IF(OR('Benchmark Analysis'!$H96=T$1,'Benchmark Analysis'!$H96+'Benchmark Analysis'!$C96=T$1,'Benchmark Analysis'!$C96*2+'Benchmark Analysis'!$H96=T$1,'Benchmark Analysis'!$C96*3+'Benchmark Analysis'!$H96=T$1,'Benchmark Analysis'!$C96*4+'Benchmark Analysis'!$H96=T$1,'Benchmark Analysis'!$C96*5+'Benchmark Analysis'!$H96=T$1),'Benchmark Analysis'!$L96*(1+'Benchmark Analysis'!$C$110)^'Cash Flow'!T$1," ")</f>
        <v xml:space="preserve"> </v>
      </c>
      <c r="U100" s="8" t="str">
        <f>IF(OR('Benchmark Analysis'!$H96=U$1,'Benchmark Analysis'!$H96+'Benchmark Analysis'!$C96=U$1,'Benchmark Analysis'!$C96*2+'Benchmark Analysis'!$H96=U$1,'Benchmark Analysis'!$C96*3+'Benchmark Analysis'!$H96=U$1,'Benchmark Analysis'!$C96*4+'Benchmark Analysis'!$H96=U$1,'Benchmark Analysis'!$C96*5+'Benchmark Analysis'!$H96=U$1),'Benchmark Analysis'!$L96*(1+'Benchmark Analysis'!$C$110)^'Cash Flow'!U$1," ")</f>
        <v xml:space="preserve"> </v>
      </c>
      <c r="V100" s="8">
        <f>IF(OR('Benchmark Analysis'!$H96=V$1,'Benchmark Analysis'!$H96+'Benchmark Analysis'!$C96=V$1,'Benchmark Analysis'!$C96*2+'Benchmark Analysis'!$H96=V$1,'Benchmark Analysis'!$C96*3+'Benchmark Analysis'!$H96=V$1,'Benchmark Analysis'!$C96*4+'Benchmark Analysis'!$H96=V$1,'Benchmark Analysis'!$C96*5+'Benchmark Analysis'!$H96=V$1),'Benchmark Analysis'!$L96*(1+'Benchmark Analysis'!$C$110)^'Cash Flow'!V$1," ")</f>
        <v>1748.1734070333578</v>
      </c>
      <c r="W100" s="8" t="str">
        <f>IF(OR('Benchmark Analysis'!$H96=W$1,'Benchmark Analysis'!$H96+'Benchmark Analysis'!$C96=W$1,'Benchmark Analysis'!$C96*2+'Benchmark Analysis'!$H96=W$1,'Benchmark Analysis'!$C96*3+'Benchmark Analysis'!$H96=W$1,'Benchmark Analysis'!$C96*4+'Benchmark Analysis'!$H96=W$1,'Benchmark Analysis'!$C96*5+'Benchmark Analysis'!$H96=W$1),'Benchmark Analysis'!$L96*(1+'Benchmark Analysis'!$C$110)^'Cash Flow'!W$1," ")</f>
        <v xml:space="preserve"> </v>
      </c>
      <c r="X100" s="8" t="str">
        <f>IF(OR('Benchmark Analysis'!$H96=X$1,'Benchmark Analysis'!$H96+'Benchmark Analysis'!$C96=X$1,'Benchmark Analysis'!$C96*2+'Benchmark Analysis'!$H96=X$1,'Benchmark Analysis'!$C96*3+'Benchmark Analysis'!$H96=X$1,'Benchmark Analysis'!$C96*4+'Benchmark Analysis'!$H96=X$1,'Benchmark Analysis'!$C96*5+'Benchmark Analysis'!$H96=X$1),'Benchmark Analysis'!$L96*(1+'Benchmark Analysis'!$C$110)^'Cash Flow'!X$1," ")</f>
        <v xml:space="preserve"> </v>
      </c>
      <c r="Y100" s="8" t="str">
        <f>IF(OR('Benchmark Analysis'!$H96=Y$1,'Benchmark Analysis'!$H96+'Benchmark Analysis'!$C96=Y$1,'Benchmark Analysis'!$C96*2+'Benchmark Analysis'!$H96=Y$1,'Benchmark Analysis'!$C96*3+'Benchmark Analysis'!$H96=Y$1,'Benchmark Analysis'!$C96*4+'Benchmark Analysis'!$H96=Y$1,'Benchmark Analysis'!$C96*5+'Benchmark Analysis'!$H96=Y$1),'Benchmark Analysis'!$L96*(1+'Benchmark Analysis'!$C$110)^'Cash Flow'!Y$1," ")</f>
        <v xml:space="preserve"> </v>
      </c>
      <c r="Z100" s="8" t="str">
        <f>IF(OR('Benchmark Analysis'!$H96=Z$1,'Benchmark Analysis'!$H96+'Benchmark Analysis'!$C96=Z$1,'Benchmark Analysis'!$C96*2+'Benchmark Analysis'!$H96=Z$1,'Benchmark Analysis'!$C96*3+'Benchmark Analysis'!$H96=Z$1,'Benchmark Analysis'!$C96*4+'Benchmark Analysis'!$H96=Z$1,'Benchmark Analysis'!$C96*5+'Benchmark Analysis'!$H96=Z$1),'Benchmark Analysis'!$L96*(1+'Benchmark Analysis'!$C$110)^'Cash Flow'!Z$1," ")</f>
        <v xml:space="preserve"> </v>
      </c>
      <c r="AA100" s="8" t="str">
        <f>IF(OR('Benchmark Analysis'!$H96=AA$1,'Benchmark Analysis'!$H96+'Benchmark Analysis'!$C96=AA$1,'Benchmark Analysis'!$C96*2+'Benchmark Analysis'!$H96=AA$1,'Benchmark Analysis'!$C96*3+'Benchmark Analysis'!$H96=AA$1,'Benchmark Analysis'!$C96*4+'Benchmark Analysis'!$H96=AA$1,'Benchmark Analysis'!$C96*5+'Benchmark Analysis'!$H96=AA$1),'Benchmark Analysis'!$L96*(1+'Benchmark Analysis'!$C$110)^'Cash Flow'!AA$1," ")</f>
        <v xml:space="preserve"> </v>
      </c>
      <c r="AB100" s="8" t="str">
        <f>IF(OR('Benchmark Analysis'!$H96=AB$1,'Benchmark Analysis'!$H96+'Benchmark Analysis'!$C96=AB$1,'Benchmark Analysis'!$C96*2+'Benchmark Analysis'!$H96=AB$1,'Benchmark Analysis'!$C96*3+'Benchmark Analysis'!$H96=AB$1,'Benchmark Analysis'!$C96*4+'Benchmark Analysis'!$H96=AB$1,'Benchmark Analysis'!$C96*5+'Benchmark Analysis'!$H96=AB$1),'Benchmark Analysis'!$L96*(1+'Benchmark Analysis'!$C$110)^'Cash Flow'!AB$1," ")</f>
        <v xml:space="preserve"> </v>
      </c>
      <c r="AC100" s="8" t="str">
        <f>IF(OR('Benchmark Analysis'!$H96=AC$1,'Benchmark Analysis'!$H96+'Benchmark Analysis'!$C96=AC$1,'Benchmark Analysis'!$C96*2+'Benchmark Analysis'!$H96=AC$1,'Benchmark Analysis'!$C96*3+'Benchmark Analysis'!$H96=AC$1,'Benchmark Analysis'!$C96*4+'Benchmark Analysis'!$H96=AC$1,'Benchmark Analysis'!$C96*5+'Benchmark Analysis'!$H96=AC$1),'Benchmark Analysis'!$L96*(1+'Benchmark Analysis'!$C$110)^'Cash Flow'!AC$1," ")</f>
        <v xml:space="preserve"> </v>
      </c>
      <c r="AD100" s="8">
        <f>IF(OR('Benchmark Analysis'!$H96=AD$1,'Benchmark Analysis'!$H96+'Benchmark Analysis'!$C96=AD$1,'Benchmark Analysis'!$C96*2+'Benchmark Analysis'!$H96=AD$1,'Benchmark Analysis'!$C96*3+'Benchmark Analysis'!$H96=AD$1,'Benchmark Analysis'!$C96*4+'Benchmark Analysis'!$H96=AD$1,'Benchmark Analysis'!$C96*5+'Benchmark Analysis'!$H96=AD$1),'Benchmark Analysis'!$L96*(1+'Benchmark Analysis'!$C$110)^'Cash Flow'!AD$1," ")</f>
        <v>2048.2637719693253</v>
      </c>
      <c r="AE100" s="8" t="str">
        <f>IF(OR('Benchmark Analysis'!$H96=AE$1,'Benchmark Analysis'!$H96+'Benchmark Analysis'!$C96=AE$1,'Benchmark Analysis'!$C96*2+'Benchmark Analysis'!$H96=AE$1,'Benchmark Analysis'!$C96*3+'Benchmark Analysis'!$H96=AE$1,'Benchmark Analysis'!$C96*4+'Benchmark Analysis'!$H96=AE$1,'Benchmark Analysis'!$C96*5+'Benchmark Analysis'!$H96=AE$1),'Benchmark Analysis'!$L96*(1+'Benchmark Analysis'!$C$110)^'Cash Flow'!AE$1," ")</f>
        <v xml:space="preserve"> </v>
      </c>
      <c r="AF100" s="8" t="str">
        <f>IF(OR('Benchmark Analysis'!$H96=AF$1,'Benchmark Analysis'!$H96+'Benchmark Analysis'!$C96=AF$1,'Benchmark Analysis'!$C96*2+'Benchmark Analysis'!$H96=AF$1,'Benchmark Analysis'!$C96*3+'Benchmark Analysis'!$H96=AF$1,'Benchmark Analysis'!$C96*4+'Benchmark Analysis'!$H96=AF$1,'Benchmark Analysis'!$C96*5+'Benchmark Analysis'!$H96=AF$1),'Benchmark Analysis'!$L96*(1+'Benchmark Analysis'!$C$110)^'Cash Flow'!AF$1," ")</f>
        <v xml:space="preserve"> </v>
      </c>
      <c r="AG100" s="8" t="str">
        <f>IF(OR('Benchmark Analysis'!$H96=AG$1,'Benchmark Analysis'!$H96+'Benchmark Analysis'!$C96=AG$1,'Benchmark Analysis'!$C96*2+'Benchmark Analysis'!$H96=AG$1,'Benchmark Analysis'!$C96*3+'Benchmark Analysis'!$H96=AG$1,'Benchmark Analysis'!$C96*4+'Benchmark Analysis'!$H96=AG$1,'Benchmark Analysis'!$C96*5+'Benchmark Analysis'!$H96=AG$1),'Benchmark Analysis'!$L96*(1+'Benchmark Analysis'!$C$110)^'Cash Flow'!AG$1," ")</f>
        <v xml:space="preserve"> </v>
      </c>
    </row>
    <row r="101" spans="1:33" x14ac:dyDescent="0.2">
      <c r="A101" s="80">
        <f>'Benchmark Analysis'!A97</f>
        <v>29</v>
      </c>
      <c r="B101" s="66" t="str">
        <f>'Benchmark Analysis'!B97</f>
        <v>Ricoh office Copier</v>
      </c>
      <c r="C101" s="7"/>
      <c r="D101" s="8" t="str">
        <f>IF(OR('Benchmark Analysis'!$H97=D$1,'Benchmark Analysis'!$H97+'Benchmark Analysis'!$C97=D$1,'Benchmark Analysis'!$C97*2+'Benchmark Analysis'!$H97=D$1,'Benchmark Analysis'!$C97*3+'Benchmark Analysis'!$H97=D$1,'Benchmark Analysis'!$C97*4+'Benchmark Analysis'!$H97=D$1,'Benchmark Analysis'!$C97*5+'Benchmark Analysis'!$H97=D$1),'Benchmark Analysis'!$L97*(1+'Benchmark Analysis'!$C$110)^'Cash Flow'!D$1," ")</f>
        <v xml:space="preserve"> </v>
      </c>
      <c r="E101" s="8" t="str">
        <f>IF(OR('Benchmark Analysis'!$H97=E$1,'Benchmark Analysis'!$H97+'Benchmark Analysis'!$C97=E$1,'Benchmark Analysis'!$C97*2+'Benchmark Analysis'!$H97=E$1,'Benchmark Analysis'!$C97*3+'Benchmark Analysis'!$H97=E$1,'Benchmark Analysis'!$C97*4+'Benchmark Analysis'!$H97=E$1,'Benchmark Analysis'!$C97*5+'Benchmark Analysis'!$H97=E$1),'Benchmark Analysis'!$L97*(1+'Benchmark Analysis'!$C$110)^'Cash Flow'!E$1," ")</f>
        <v xml:space="preserve"> </v>
      </c>
      <c r="F101" s="8" t="str">
        <f>IF(OR('Benchmark Analysis'!$H97=F$1,'Benchmark Analysis'!$H97+'Benchmark Analysis'!$C97=F$1,'Benchmark Analysis'!$C97*2+'Benchmark Analysis'!$H97=F$1,'Benchmark Analysis'!$C97*3+'Benchmark Analysis'!$H97=F$1,'Benchmark Analysis'!$C97*4+'Benchmark Analysis'!$H97=F$1,'Benchmark Analysis'!$C97*5+'Benchmark Analysis'!$H97=F$1),'Benchmark Analysis'!$L97*(1+'Benchmark Analysis'!$C$110)^'Cash Flow'!F$1," ")</f>
        <v xml:space="preserve"> </v>
      </c>
      <c r="G101" s="8" t="str">
        <f>IF(OR('Benchmark Analysis'!$H97=G$1,'Benchmark Analysis'!$H97+'Benchmark Analysis'!$C97=G$1,'Benchmark Analysis'!$C97*2+'Benchmark Analysis'!$H97=G$1,'Benchmark Analysis'!$C97*3+'Benchmark Analysis'!$H97=G$1,'Benchmark Analysis'!$C97*4+'Benchmark Analysis'!$H97=G$1,'Benchmark Analysis'!$C97*5+'Benchmark Analysis'!$H97=G$1),'Benchmark Analysis'!$L97*(1+'Benchmark Analysis'!$C$110)^'Cash Flow'!G$1," ")</f>
        <v xml:space="preserve"> </v>
      </c>
      <c r="H101" s="8" t="str">
        <f>IF(OR('Benchmark Analysis'!$H97=H$1,'Benchmark Analysis'!$H97+'Benchmark Analysis'!$C97=H$1,'Benchmark Analysis'!$C97*2+'Benchmark Analysis'!$H97=H$1,'Benchmark Analysis'!$C97*3+'Benchmark Analysis'!$H97=H$1,'Benchmark Analysis'!$C97*4+'Benchmark Analysis'!$H97=H$1,'Benchmark Analysis'!$C97*5+'Benchmark Analysis'!$H97=H$1),'Benchmark Analysis'!$L97*(1+'Benchmark Analysis'!$C$110)^'Cash Flow'!H$1," ")</f>
        <v xml:space="preserve"> </v>
      </c>
      <c r="I101" s="8" t="str">
        <f>IF(OR('Benchmark Analysis'!$H97=I$1,'Benchmark Analysis'!$H97+'Benchmark Analysis'!$C97=I$1,'Benchmark Analysis'!$C97*2+'Benchmark Analysis'!$H97=I$1,'Benchmark Analysis'!$C97*3+'Benchmark Analysis'!$H97=I$1,'Benchmark Analysis'!$C97*4+'Benchmark Analysis'!$H97=I$1,'Benchmark Analysis'!$C97*5+'Benchmark Analysis'!$H97=I$1),'Benchmark Analysis'!$L97*(1+'Benchmark Analysis'!$C$110)^'Cash Flow'!I$1," ")</f>
        <v xml:space="preserve"> </v>
      </c>
      <c r="J101" s="8" t="str">
        <f>IF(OR('Benchmark Analysis'!$H97=J$1,'Benchmark Analysis'!$H97+'Benchmark Analysis'!$C97=J$1,'Benchmark Analysis'!$C97*2+'Benchmark Analysis'!$H97=J$1,'Benchmark Analysis'!$C97*3+'Benchmark Analysis'!$H97=J$1,'Benchmark Analysis'!$C97*4+'Benchmark Analysis'!$H97=J$1,'Benchmark Analysis'!$C97*5+'Benchmark Analysis'!$H97=J$1),'Benchmark Analysis'!$L97*(1+'Benchmark Analysis'!$C$110)^'Cash Flow'!J$1," ")</f>
        <v xml:space="preserve"> </v>
      </c>
      <c r="K101" s="8" t="str">
        <f>IF(OR('Benchmark Analysis'!$H97=K$1,'Benchmark Analysis'!$H97+'Benchmark Analysis'!$C97=K$1,'Benchmark Analysis'!$C97*2+'Benchmark Analysis'!$H97=K$1,'Benchmark Analysis'!$C97*3+'Benchmark Analysis'!$H97=K$1,'Benchmark Analysis'!$C97*4+'Benchmark Analysis'!$H97=K$1,'Benchmark Analysis'!$C97*5+'Benchmark Analysis'!$H97=K$1),'Benchmark Analysis'!$L97*(1+'Benchmark Analysis'!$C$110)^'Cash Flow'!K$1," ")</f>
        <v xml:space="preserve"> </v>
      </c>
      <c r="L101" s="8" t="str">
        <f>IF(OR('Benchmark Analysis'!$H97=L$1,'Benchmark Analysis'!$H97+'Benchmark Analysis'!$C97=L$1,'Benchmark Analysis'!$C97*2+'Benchmark Analysis'!$H97=L$1,'Benchmark Analysis'!$C97*3+'Benchmark Analysis'!$H97=L$1,'Benchmark Analysis'!$C97*4+'Benchmark Analysis'!$H97=L$1,'Benchmark Analysis'!$C97*5+'Benchmark Analysis'!$H97=L$1),'Benchmark Analysis'!$L97*(1+'Benchmark Analysis'!$C$110)^'Cash Flow'!L$1," ")</f>
        <v xml:space="preserve"> </v>
      </c>
      <c r="M101" s="8">
        <f>IF(OR('Benchmark Analysis'!$H97=M$1,'Benchmark Analysis'!$H97+'Benchmark Analysis'!$C97=M$1,'Benchmark Analysis'!$C97*2+'Benchmark Analysis'!$H97=M$1,'Benchmark Analysis'!$C97*3+'Benchmark Analysis'!$H97=M$1,'Benchmark Analysis'!$C97*4+'Benchmark Analysis'!$H97=M$1,'Benchmark Analysis'!$C97*5+'Benchmark Analysis'!$H97=M$1),'Benchmark Analysis'!$L97*(1+'Benchmark Analysis'!$C$110)^'Cash Flow'!M$1," ")</f>
        <v>28036.871659879413</v>
      </c>
      <c r="N101" s="8" t="str">
        <f>IF(OR('Benchmark Analysis'!$H97=N$1,'Benchmark Analysis'!$H97+'Benchmark Analysis'!$C97=N$1,'Benchmark Analysis'!$C97*2+'Benchmark Analysis'!$H97=N$1,'Benchmark Analysis'!$C97*3+'Benchmark Analysis'!$H97=N$1,'Benchmark Analysis'!$C97*4+'Benchmark Analysis'!$H97=N$1,'Benchmark Analysis'!$C97*5+'Benchmark Analysis'!$H97=N$1),'Benchmark Analysis'!$L97*(1+'Benchmark Analysis'!$C$110)^'Cash Flow'!N$1," ")</f>
        <v xml:space="preserve"> </v>
      </c>
      <c r="O101" s="8" t="str">
        <f>IF(OR('Benchmark Analysis'!$H97=O$1,'Benchmark Analysis'!$H97+'Benchmark Analysis'!$C97=O$1,'Benchmark Analysis'!$C97*2+'Benchmark Analysis'!$H97=O$1,'Benchmark Analysis'!$C97*3+'Benchmark Analysis'!$H97=O$1,'Benchmark Analysis'!$C97*4+'Benchmark Analysis'!$H97=O$1,'Benchmark Analysis'!$C97*5+'Benchmark Analysis'!$H97=O$1),'Benchmark Analysis'!$L97*(1+'Benchmark Analysis'!$C$110)^'Cash Flow'!O$1," ")</f>
        <v xml:space="preserve"> </v>
      </c>
      <c r="P101" s="8" t="str">
        <f>IF(OR('Benchmark Analysis'!$H97=P$1,'Benchmark Analysis'!$H97+'Benchmark Analysis'!$C97=P$1,'Benchmark Analysis'!$C97*2+'Benchmark Analysis'!$H97=P$1,'Benchmark Analysis'!$C97*3+'Benchmark Analysis'!$H97=P$1,'Benchmark Analysis'!$C97*4+'Benchmark Analysis'!$H97=P$1,'Benchmark Analysis'!$C97*5+'Benchmark Analysis'!$H97=P$1),'Benchmark Analysis'!$L97*(1+'Benchmark Analysis'!$C$110)^'Cash Flow'!P$1," ")</f>
        <v xml:space="preserve"> </v>
      </c>
      <c r="Q101" s="8" t="str">
        <f>IF(OR('Benchmark Analysis'!$H97=Q$1,'Benchmark Analysis'!$H97+'Benchmark Analysis'!$C97=Q$1,'Benchmark Analysis'!$C97*2+'Benchmark Analysis'!$H97=Q$1,'Benchmark Analysis'!$C97*3+'Benchmark Analysis'!$H97=Q$1,'Benchmark Analysis'!$C97*4+'Benchmark Analysis'!$H97=Q$1,'Benchmark Analysis'!$C97*5+'Benchmark Analysis'!$H97=Q$1),'Benchmark Analysis'!$L97*(1+'Benchmark Analysis'!$C$110)^'Cash Flow'!Q$1," ")</f>
        <v xml:space="preserve"> </v>
      </c>
      <c r="R101" s="8" t="str">
        <f>IF(OR('Benchmark Analysis'!$H97=R$1,'Benchmark Analysis'!$H97+'Benchmark Analysis'!$C97=R$1,'Benchmark Analysis'!$C97*2+'Benchmark Analysis'!$H97=R$1,'Benchmark Analysis'!$C97*3+'Benchmark Analysis'!$H97=R$1,'Benchmark Analysis'!$C97*4+'Benchmark Analysis'!$H97=R$1,'Benchmark Analysis'!$C97*5+'Benchmark Analysis'!$H97=R$1),'Benchmark Analysis'!$L97*(1+'Benchmark Analysis'!$C$110)^'Cash Flow'!R$1," ")</f>
        <v xml:space="preserve"> </v>
      </c>
      <c r="S101" s="8" t="str">
        <f>IF(OR('Benchmark Analysis'!$H97=S$1,'Benchmark Analysis'!$H97+'Benchmark Analysis'!$C97=S$1,'Benchmark Analysis'!$C97*2+'Benchmark Analysis'!$H97=S$1,'Benchmark Analysis'!$C97*3+'Benchmark Analysis'!$H97=S$1,'Benchmark Analysis'!$C97*4+'Benchmark Analysis'!$H97=S$1,'Benchmark Analysis'!$C97*5+'Benchmark Analysis'!$H97=S$1),'Benchmark Analysis'!$L97*(1+'Benchmark Analysis'!$C$110)^'Cash Flow'!S$1," ")</f>
        <v xml:space="preserve"> </v>
      </c>
      <c r="T101" s="8" t="str">
        <f>IF(OR('Benchmark Analysis'!$H97=T$1,'Benchmark Analysis'!$H97+'Benchmark Analysis'!$C97=T$1,'Benchmark Analysis'!$C97*2+'Benchmark Analysis'!$H97=T$1,'Benchmark Analysis'!$C97*3+'Benchmark Analysis'!$H97=T$1,'Benchmark Analysis'!$C97*4+'Benchmark Analysis'!$H97=T$1,'Benchmark Analysis'!$C97*5+'Benchmark Analysis'!$H97=T$1),'Benchmark Analysis'!$L97*(1+'Benchmark Analysis'!$C$110)^'Cash Flow'!T$1," ")</f>
        <v xml:space="preserve"> </v>
      </c>
      <c r="U101" s="8" t="str">
        <f>IF(OR('Benchmark Analysis'!$H97=U$1,'Benchmark Analysis'!$H97+'Benchmark Analysis'!$C97=U$1,'Benchmark Analysis'!$C97*2+'Benchmark Analysis'!$H97=U$1,'Benchmark Analysis'!$C97*3+'Benchmark Analysis'!$H97=U$1,'Benchmark Analysis'!$C97*4+'Benchmark Analysis'!$H97=U$1,'Benchmark Analysis'!$C97*5+'Benchmark Analysis'!$H97=U$1),'Benchmark Analysis'!$L97*(1+'Benchmark Analysis'!$C$110)^'Cash Flow'!U$1," ")</f>
        <v xml:space="preserve"> </v>
      </c>
      <c r="V101" s="8" t="str">
        <f>IF(OR('Benchmark Analysis'!$H97=V$1,'Benchmark Analysis'!$H97+'Benchmark Analysis'!$C97=V$1,'Benchmark Analysis'!$C97*2+'Benchmark Analysis'!$H97=V$1,'Benchmark Analysis'!$C97*3+'Benchmark Analysis'!$H97=V$1,'Benchmark Analysis'!$C97*4+'Benchmark Analysis'!$H97=V$1,'Benchmark Analysis'!$C97*5+'Benchmark Analysis'!$H97=V$1),'Benchmark Analysis'!$L97*(1+'Benchmark Analysis'!$C$110)^'Cash Flow'!V$1," ")</f>
        <v xml:space="preserve"> </v>
      </c>
      <c r="W101" s="8" t="str">
        <f>IF(OR('Benchmark Analysis'!$H97=W$1,'Benchmark Analysis'!$H97+'Benchmark Analysis'!$C97=W$1,'Benchmark Analysis'!$C97*2+'Benchmark Analysis'!$H97=W$1,'Benchmark Analysis'!$C97*3+'Benchmark Analysis'!$H97=W$1,'Benchmark Analysis'!$C97*4+'Benchmark Analysis'!$H97=W$1,'Benchmark Analysis'!$C97*5+'Benchmark Analysis'!$H97=W$1),'Benchmark Analysis'!$L97*(1+'Benchmark Analysis'!$C$110)^'Cash Flow'!W$1," ")</f>
        <v xml:space="preserve"> </v>
      </c>
      <c r="X101" s="8" t="str">
        <f>IF(OR('Benchmark Analysis'!$H97=X$1,'Benchmark Analysis'!$H97+'Benchmark Analysis'!$C97=X$1,'Benchmark Analysis'!$C97*2+'Benchmark Analysis'!$H97=X$1,'Benchmark Analysis'!$C97*3+'Benchmark Analysis'!$H97=X$1,'Benchmark Analysis'!$C97*4+'Benchmark Analysis'!$H97=X$1,'Benchmark Analysis'!$C97*5+'Benchmark Analysis'!$H97=X$1),'Benchmark Analysis'!$L97*(1+'Benchmark Analysis'!$C$110)^'Cash Flow'!X$1," ")</f>
        <v xml:space="preserve"> </v>
      </c>
      <c r="Y101" s="8" t="str">
        <f>IF(OR('Benchmark Analysis'!$H97=Y$1,'Benchmark Analysis'!$H97+'Benchmark Analysis'!$C97=Y$1,'Benchmark Analysis'!$C97*2+'Benchmark Analysis'!$H97=Y$1,'Benchmark Analysis'!$C97*3+'Benchmark Analysis'!$H97=Y$1,'Benchmark Analysis'!$C97*4+'Benchmark Analysis'!$H97=Y$1,'Benchmark Analysis'!$C97*5+'Benchmark Analysis'!$H97=Y$1),'Benchmark Analysis'!$L97*(1+'Benchmark Analysis'!$C$110)^'Cash Flow'!Y$1," ")</f>
        <v xml:space="preserve"> </v>
      </c>
      <c r="Z101" s="8" t="str">
        <f>IF(OR('Benchmark Analysis'!$H97=Z$1,'Benchmark Analysis'!$H97+'Benchmark Analysis'!$C97=Z$1,'Benchmark Analysis'!$C97*2+'Benchmark Analysis'!$H97=Z$1,'Benchmark Analysis'!$C97*3+'Benchmark Analysis'!$H97=Z$1,'Benchmark Analysis'!$C97*4+'Benchmark Analysis'!$H97=Z$1,'Benchmark Analysis'!$C97*5+'Benchmark Analysis'!$H97=Z$1),'Benchmark Analysis'!$L97*(1+'Benchmark Analysis'!$C$110)^'Cash Flow'!Z$1," ")</f>
        <v xml:space="preserve"> </v>
      </c>
      <c r="AA101" s="8" t="str">
        <f>IF(OR('Benchmark Analysis'!$H97=AA$1,'Benchmark Analysis'!$H97+'Benchmark Analysis'!$C97=AA$1,'Benchmark Analysis'!$C97*2+'Benchmark Analysis'!$H97=AA$1,'Benchmark Analysis'!$C97*3+'Benchmark Analysis'!$H97=AA$1,'Benchmark Analysis'!$C97*4+'Benchmark Analysis'!$H97=AA$1,'Benchmark Analysis'!$C97*5+'Benchmark Analysis'!$H97=AA$1),'Benchmark Analysis'!$L97*(1+'Benchmark Analysis'!$C$110)^'Cash Flow'!AA$1," ")</f>
        <v xml:space="preserve"> </v>
      </c>
      <c r="AB101" s="8">
        <f>IF(OR('Benchmark Analysis'!$H97=AB$1,'Benchmark Analysis'!$H97+'Benchmark Analysis'!$C97=AB$1,'Benchmark Analysis'!$C97*2+'Benchmark Analysis'!$H97=AB$1,'Benchmark Analysis'!$C97*3+'Benchmark Analysis'!$H97=AB$1,'Benchmark Analysis'!$C97*4+'Benchmark Analysis'!$H97=AB$1,'Benchmark Analysis'!$C97*5+'Benchmark Analysis'!$H97=AB$1),'Benchmark Analysis'!$L97*(1+'Benchmark Analysis'!$C$110)^'Cash Flow'!AB$1," ")</f>
        <v>37733.937872688781</v>
      </c>
      <c r="AC101" s="8" t="str">
        <f>IF(OR('Benchmark Analysis'!$H97=AC$1,'Benchmark Analysis'!$H97+'Benchmark Analysis'!$C97=AC$1,'Benchmark Analysis'!$C97*2+'Benchmark Analysis'!$H97=AC$1,'Benchmark Analysis'!$C97*3+'Benchmark Analysis'!$H97=AC$1,'Benchmark Analysis'!$C97*4+'Benchmark Analysis'!$H97=AC$1,'Benchmark Analysis'!$C97*5+'Benchmark Analysis'!$H97=AC$1),'Benchmark Analysis'!$L97*(1+'Benchmark Analysis'!$C$110)^'Cash Flow'!AC$1," ")</f>
        <v xml:space="preserve"> </v>
      </c>
      <c r="AD101" s="8" t="str">
        <f>IF(OR('Benchmark Analysis'!$H97=AD$1,'Benchmark Analysis'!$H97+'Benchmark Analysis'!$C97=AD$1,'Benchmark Analysis'!$C97*2+'Benchmark Analysis'!$H97=AD$1,'Benchmark Analysis'!$C97*3+'Benchmark Analysis'!$H97=AD$1,'Benchmark Analysis'!$C97*4+'Benchmark Analysis'!$H97=AD$1,'Benchmark Analysis'!$C97*5+'Benchmark Analysis'!$H97=AD$1),'Benchmark Analysis'!$L97*(1+'Benchmark Analysis'!$C$110)^'Cash Flow'!AD$1," ")</f>
        <v xml:space="preserve"> </v>
      </c>
      <c r="AE101" s="8" t="str">
        <f>IF(OR('Benchmark Analysis'!$H97=AE$1,'Benchmark Analysis'!$H97+'Benchmark Analysis'!$C97=AE$1,'Benchmark Analysis'!$C97*2+'Benchmark Analysis'!$H97=AE$1,'Benchmark Analysis'!$C97*3+'Benchmark Analysis'!$H97=AE$1,'Benchmark Analysis'!$C97*4+'Benchmark Analysis'!$H97=AE$1,'Benchmark Analysis'!$C97*5+'Benchmark Analysis'!$H97=AE$1),'Benchmark Analysis'!$L97*(1+'Benchmark Analysis'!$C$110)^'Cash Flow'!AE$1," ")</f>
        <v xml:space="preserve"> </v>
      </c>
      <c r="AF101" s="8" t="str">
        <f>IF(OR('Benchmark Analysis'!$H97=AF$1,'Benchmark Analysis'!$H97+'Benchmark Analysis'!$C97=AF$1,'Benchmark Analysis'!$C97*2+'Benchmark Analysis'!$H97=AF$1,'Benchmark Analysis'!$C97*3+'Benchmark Analysis'!$H97=AF$1,'Benchmark Analysis'!$C97*4+'Benchmark Analysis'!$H97=AF$1,'Benchmark Analysis'!$C97*5+'Benchmark Analysis'!$H97=AF$1),'Benchmark Analysis'!$L97*(1+'Benchmark Analysis'!$C$110)^'Cash Flow'!AF$1," ")</f>
        <v xml:space="preserve"> </v>
      </c>
      <c r="AG101" s="8" t="str">
        <f>IF(OR('Benchmark Analysis'!$H97=AG$1,'Benchmark Analysis'!$H97+'Benchmark Analysis'!$C97=AG$1,'Benchmark Analysis'!$C97*2+'Benchmark Analysis'!$H97=AG$1,'Benchmark Analysis'!$C97*3+'Benchmark Analysis'!$H97=AG$1,'Benchmark Analysis'!$C97*4+'Benchmark Analysis'!$H97=AG$1,'Benchmark Analysis'!$C97*5+'Benchmark Analysis'!$H97=AG$1),'Benchmark Analysis'!$L97*(1+'Benchmark Analysis'!$C$110)^'Cash Flow'!AG$1," ")</f>
        <v xml:space="preserve"> </v>
      </c>
    </row>
    <row r="102" spans="1:33" x14ac:dyDescent="0.2">
      <c r="A102" s="80">
        <f>'Benchmark Analysis'!A98</f>
        <v>30</v>
      </c>
      <c r="B102" s="66" t="str">
        <f>'Benchmark Analysis'!B98</f>
        <v>Fixed furnishings - blinds</v>
      </c>
      <c r="C102" s="7"/>
      <c r="D102" s="8" t="str">
        <f>IF(OR('Benchmark Analysis'!$H98=D$1,'Benchmark Analysis'!$H98+'Benchmark Analysis'!$C98=D$1,'Benchmark Analysis'!$C98*2+'Benchmark Analysis'!$H98=D$1,'Benchmark Analysis'!$C98*3+'Benchmark Analysis'!$H98=D$1,'Benchmark Analysis'!$C98*4+'Benchmark Analysis'!$H98=D$1,'Benchmark Analysis'!$C98*5+'Benchmark Analysis'!$H98=D$1),'Benchmark Analysis'!$L98*(1+'Benchmark Analysis'!$C$110)^'Cash Flow'!D$1," ")</f>
        <v xml:space="preserve"> </v>
      </c>
      <c r="E102" s="8" t="str">
        <f>IF(OR('Benchmark Analysis'!$H98=E$1,'Benchmark Analysis'!$H98+'Benchmark Analysis'!$C98=E$1,'Benchmark Analysis'!$C98*2+'Benchmark Analysis'!$H98=E$1,'Benchmark Analysis'!$C98*3+'Benchmark Analysis'!$H98=E$1,'Benchmark Analysis'!$C98*4+'Benchmark Analysis'!$H98=E$1,'Benchmark Analysis'!$C98*5+'Benchmark Analysis'!$H98=E$1),'Benchmark Analysis'!$L98*(1+'Benchmark Analysis'!$C$110)^'Cash Flow'!E$1," ")</f>
        <v xml:space="preserve"> </v>
      </c>
      <c r="F102" s="8" t="str">
        <f>IF(OR('Benchmark Analysis'!$H98=F$1,'Benchmark Analysis'!$H98+'Benchmark Analysis'!$C98=F$1,'Benchmark Analysis'!$C98*2+'Benchmark Analysis'!$H98=F$1,'Benchmark Analysis'!$C98*3+'Benchmark Analysis'!$H98=F$1,'Benchmark Analysis'!$C98*4+'Benchmark Analysis'!$H98=F$1,'Benchmark Analysis'!$C98*5+'Benchmark Analysis'!$H98=F$1),'Benchmark Analysis'!$L98*(1+'Benchmark Analysis'!$C$110)^'Cash Flow'!F$1," ")</f>
        <v xml:space="preserve"> </v>
      </c>
      <c r="G102" s="8" t="str">
        <f>IF(OR('Benchmark Analysis'!$H98=G$1,'Benchmark Analysis'!$H98+'Benchmark Analysis'!$C98=G$1,'Benchmark Analysis'!$C98*2+'Benchmark Analysis'!$H98=G$1,'Benchmark Analysis'!$C98*3+'Benchmark Analysis'!$H98=G$1,'Benchmark Analysis'!$C98*4+'Benchmark Analysis'!$H98=G$1,'Benchmark Analysis'!$C98*5+'Benchmark Analysis'!$H98=G$1),'Benchmark Analysis'!$L98*(1+'Benchmark Analysis'!$C$110)^'Cash Flow'!G$1," ")</f>
        <v xml:space="preserve"> </v>
      </c>
      <c r="H102" s="8" t="str">
        <f>IF(OR('Benchmark Analysis'!$H98=H$1,'Benchmark Analysis'!$H98+'Benchmark Analysis'!$C98=H$1,'Benchmark Analysis'!$C98*2+'Benchmark Analysis'!$H98=H$1,'Benchmark Analysis'!$C98*3+'Benchmark Analysis'!$H98=H$1,'Benchmark Analysis'!$C98*4+'Benchmark Analysis'!$H98=H$1,'Benchmark Analysis'!$C98*5+'Benchmark Analysis'!$H98=H$1),'Benchmark Analysis'!$L98*(1+'Benchmark Analysis'!$C$110)^'Cash Flow'!H$1," ")</f>
        <v xml:space="preserve"> </v>
      </c>
      <c r="I102" s="8" t="str">
        <f>IF(OR('Benchmark Analysis'!$H98=I$1,'Benchmark Analysis'!$H98+'Benchmark Analysis'!$C98=I$1,'Benchmark Analysis'!$C98*2+'Benchmark Analysis'!$H98=I$1,'Benchmark Analysis'!$C98*3+'Benchmark Analysis'!$H98=I$1,'Benchmark Analysis'!$C98*4+'Benchmark Analysis'!$H98=I$1,'Benchmark Analysis'!$C98*5+'Benchmark Analysis'!$H98=I$1),'Benchmark Analysis'!$L98*(1+'Benchmark Analysis'!$C$110)^'Cash Flow'!I$1," ")</f>
        <v xml:space="preserve"> </v>
      </c>
      <c r="J102" s="8" t="str">
        <f>IF(OR('Benchmark Analysis'!$H98=J$1,'Benchmark Analysis'!$H98+'Benchmark Analysis'!$C98=J$1,'Benchmark Analysis'!$C98*2+'Benchmark Analysis'!$H98=J$1,'Benchmark Analysis'!$C98*3+'Benchmark Analysis'!$H98=J$1,'Benchmark Analysis'!$C98*4+'Benchmark Analysis'!$H98=J$1,'Benchmark Analysis'!$C98*5+'Benchmark Analysis'!$H98=J$1),'Benchmark Analysis'!$L98*(1+'Benchmark Analysis'!$C$110)^'Cash Flow'!J$1," ")</f>
        <v xml:space="preserve"> </v>
      </c>
      <c r="K102" s="8">
        <f>IF(OR('Benchmark Analysis'!$H98=K$1,'Benchmark Analysis'!$H98+'Benchmark Analysis'!$C98=K$1,'Benchmark Analysis'!$C98*2+'Benchmark Analysis'!$H98=K$1,'Benchmark Analysis'!$C98*3+'Benchmark Analysis'!$H98=K$1,'Benchmark Analysis'!$C98*4+'Benchmark Analysis'!$H98=K$1,'Benchmark Analysis'!$C98*5+'Benchmark Analysis'!$H98=K$1),'Benchmark Analysis'!$L98*(1+'Benchmark Analysis'!$C$110)^'Cash Flow'!K$1," ")</f>
        <v>4686.637524009062</v>
      </c>
      <c r="L102" s="8" t="str">
        <f>IF(OR('Benchmark Analysis'!$H98=L$1,'Benchmark Analysis'!$H98+'Benchmark Analysis'!$C98=L$1,'Benchmark Analysis'!$C98*2+'Benchmark Analysis'!$H98=L$1,'Benchmark Analysis'!$C98*3+'Benchmark Analysis'!$H98=L$1,'Benchmark Analysis'!$C98*4+'Benchmark Analysis'!$H98=L$1,'Benchmark Analysis'!$C98*5+'Benchmark Analysis'!$H98=L$1),'Benchmark Analysis'!$L98*(1+'Benchmark Analysis'!$C$110)^'Cash Flow'!L$1," ")</f>
        <v xml:space="preserve"> </v>
      </c>
      <c r="M102" s="8" t="str">
        <f>IF(OR('Benchmark Analysis'!$H98=M$1,'Benchmark Analysis'!$H98+'Benchmark Analysis'!$C98=M$1,'Benchmark Analysis'!$C98*2+'Benchmark Analysis'!$H98=M$1,'Benchmark Analysis'!$C98*3+'Benchmark Analysis'!$H98=M$1,'Benchmark Analysis'!$C98*4+'Benchmark Analysis'!$H98=M$1,'Benchmark Analysis'!$C98*5+'Benchmark Analysis'!$H98=M$1),'Benchmark Analysis'!$L98*(1+'Benchmark Analysis'!$C$110)^'Cash Flow'!M$1," ")</f>
        <v xml:space="preserve"> </v>
      </c>
      <c r="N102" s="8" t="str">
        <f>IF(OR('Benchmark Analysis'!$H98=N$1,'Benchmark Analysis'!$H98+'Benchmark Analysis'!$C98=N$1,'Benchmark Analysis'!$C98*2+'Benchmark Analysis'!$H98=N$1,'Benchmark Analysis'!$C98*3+'Benchmark Analysis'!$H98=N$1,'Benchmark Analysis'!$C98*4+'Benchmark Analysis'!$H98=N$1,'Benchmark Analysis'!$C98*5+'Benchmark Analysis'!$H98=N$1),'Benchmark Analysis'!$L98*(1+'Benchmark Analysis'!$C$110)^'Cash Flow'!N$1," ")</f>
        <v xml:space="preserve"> </v>
      </c>
      <c r="O102" s="8" t="str">
        <f>IF(OR('Benchmark Analysis'!$H98=O$1,'Benchmark Analysis'!$H98+'Benchmark Analysis'!$C98=O$1,'Benchmark Analysis'!$C98*2+'Benchmark Analysis'!$H98=O$1,'Benchmark Analysis'!$C98*3+'Benchmark Analysis'!$H98=O$1,'Benchmark Analysis'!$C98*4+'Benchmark Analysis'!$H98=O$1,'Benchmark Analysis'!$C98*5+'Benchmark Analysis'!$H98=O$1),'Benchmark Analysis'!$L98*(1+'Benchmark Analysis'!$C$110)^'Cash Flow'!O$1," ")</f>
        <v xml:space="preserve"> </v>
      </c>
      <c r="P102" s="8" t="str">
        <f>IF(OR('Benchmark Analysis'!$H98=P$1,'Benchmark Analysis'!$H98+'Benchmark Analysis'!$C98=P$1,'Benchmark Analysis'!$C98*2+'Benchmark Analysis'!$H98=P$1,'Benchmark Analysis'!$C98*3+'Benchmark Analysis'!$H98=P$1,'Benchmark Analysis'!$C98*4+'Benchmark Analysis'!$H98=P$1,'Benchmark Analysis'!$C98*5+'Benchmark Analysis'!$H98=P$1),'Benchmark Analysis'!$L98*(1+'Benchmark Analysis'!$C$110)^'Cash Flow'!P$1," ")</f>
        <v xml:space="preserve"> </v>
      </c>
      <c r="Q102" s="8" t="str">
        <f>IF(OR('Benchmark Analysis'!$H98=Q$1,'Benchmark Analysis'!$H98+'Benchmark Analysis'!$C98=Q$1,'Benchmark Analysis'!$C98*2+'Benchmark Analysis'!$H98=Q$1,'Benchmark Analysis'!$C98*3+'Benchmark Analysis'!$H98=Q$1,'Benchmark Analysis'!$C98*4+'Benchmark Analysis'!$H98=Q$1,'Benchmark Analysis'!$C98*5+'Benchmark Analysis'!$H98=Q$1),'Benchmark Analysis'!$L98*(1+'Benchmark Analysis'!$C$110)^'Cash Flow'!Q$1," ")</f>
        <v xml:space="preserve"> </v>
      </c>
      <c r="R102" s="8" t="str">
        <f>IF(OR('Benchmark Analysis'!$H98=R$1,'Benchmark Analysis'!$H98+'Benchmark Analysis'!$C98=R$1,'Benchmark Analysis'!$C98*2+'Benchmark Analysis'!$H98=R$1,'Benchmark Analysis'!$C98*3+'Benchmark Analysis'!$H98=R$1,'Benchmark Analysis'!$C98*4+'Benchmark Analysis'!$H98=R$1,'Benchmark Analysis'!$C98*5+'Benchmark Analysis'!$H98=R$1),'Benchmark Analysis'!$L98*(1+'Benchmark Analysis'!$C$110)^'Cash Flow'!R$1," ")</f>
        <v xml:space="preserve"> </v>
      </c>
      <c r="S102" s="8" t="str">
        <f>IF(OR('Benchmark Analysis'!$H98=S$1,'Benchmark Analysis'!$H98+'Benchmark Analysis'!$C98=S$1,'Benchmark Analysis'!$C98*2+'Benchmark Analysis'!$H98=S$1,'Benchmark Analysis'!$C98*3+'Benchmark Analysis'!$H98=S$1,'Benchmark Analysis'!$C98*4+'Benchmark Analysis'!$H98=S$1,'Benchmark Analysis'!$C98*5+'Benchmark Analysis'!$H98=S$1),'Benchmark Analysis'!$L98*(1+'Benchmark Analysis'!$C$110)^'Cash Flow'!S$1," ")</f>
        <v xml:space="preserve"> </v>
      </c>
      <c r="T102" s="8" t="str">
        <f>IF(OR('Benchmark Analysis'!$H98=T$1,'Benchmark Analysis'!$H98+'Benchmark Analysis'!$C98=T$1,'Benchmark Analysis'!$C98*2+'Benchmark Analysis'!$H98=T$1,'Benchmark Analysis'!$C98*3+'Benchmark Analysis'!$H98=T$1,'Benchmark Analysis'!$C98*4+'Benchmark Analysis'!$H98=T$1,'Benchmark Analysis'!$C98*5+'Benchmark Analysis'!$H98=T$1),'Benchmark Analysis'!$L98*(1+'Benchmark Analysis'!$C$110)^'Cash Flow'!T$1," ")</f>
        <v xml:space="preserve"> </v>
      </c>
      <c r="U102" s="8" t="str">
        <f>IF(OR('Benchmark Analysis'!$H98=U$1,'Benchmark Analysis'!$H98+'Benchmark Analysis'!$C98=U$1,'Benchmark Analysis'!$C98*2+'Benchmark Analysis'!$H98=U$1,'Benchmark Analysis'!$C98*3+'Benchmark Analysis'!$H98=U$1,'Benchmark Analysis'!$C98*4+'Benchmark Analysis'!$H98=U$1,'Benchmark Analysis'!$C98*5+'Benchmark Analysis'!$H98=U$1),'Benchmark Analysis'!$L98*(1+'Benchmark Analysis'!$C$110)^'Cash Flow'!U$1," ")</f>
        <v xml:space="preserve"> </v>
      </c>
      <c r="V102" s="8" t="str">
        <f>IF(OR('Benchmark Analysis'!$H98=V$1,'Benchmark Analysis'!$H98+'Benchmark Analysis'!$C98=V$1,'Benchmark Analysis'!$C98*2+'Benchmark Analysis'!$H98=V$1,'Benchmark Analysis'!$C98*3+'Benchmark Analysis'!$H98=V$1,'Benchmark Analysis'!$C98*4+'Benchmark Analysis'!$H98=V$1,'Benchmark Analysis'!$C98*5+'Benchmark Analysis'!$H98=V$1),'Benchmark Analysis'!$L98*(1+'Benchmark Analysis'!$C$110)^'Cash Flow'!V$1," ")</f>
        <v xml:space="preserve"> </v>
      </c>
      <c r="W102" s="8" t="str">
        <f>IF(OR('Benchmark Analysis'!$H98=W$1,'Benchmark Analysis'!$H98+'Benchmark Analysis'!$C98=W$1,'Benchmark Analysis'!$C98*2+'Benchmark Analysis'!$H98=W$1,'Benchmark Analysis'!$C98*3+'Benchmark Analysis'!$H98=W$1,'Benchmark Analysis'!$C98*4+'Benchmark Analysis'!$H98=W$1,'Benchmark Analysis'!$C98*5+'Benchmark Analysis'!$H98=W$1),'Benchmark Analysis'!$L98*(1+'Benchmark Analysis'!$C$110)^'Cash Flow'!W$1," ")</f>
        <v xml:space="preserve"> </v>
      </c>
      <c r="X102" s="8" t="str">
        <f>IF(OR('Benchmark Analysis'!$H98=X$1,'Benchmark Analysis'!$H98+'Benchmark Analysis'!$C98=X$1,'Benchmark Analysis'!$C98*2+'Benchmark Analysis'!$H98=X$1,'Benchmark Analysis'!$C98*3+'Benchmark Analysis'!$H98=X$1,'Benchmark Analysis'!$C98*4+'Benchmark Analysis'!$H98=X$1,'Benchmark Analysis'!$C98*5+'Benchmark Analysis'!$H98=X$1),'Benchmark Analysis'!$L98*(1+'Benchmark Analysis'!$C$110)^'Cash Flow'!X$1," ")</f>
        <v xml:space="preserve"> </v>
      </c>
      <c r="Y102" s="8" t="str">
        <f>IF(OR('Benchmark Analysis'!$H98=Y$1,'Benchmark Analysis'!$H98+'Benchmark Analysis'!$C98=Y$1,'Benchmark Analysis'!$C98*2+'Benchmark Analysis'!$H98=Y$1,'Benchmark Analysis'!$C98*3+'Benchmark Analysis'!$H98=Y$1,'Benchmark Analysis'!$C98*4+'Benchmark Analysis'!$H98=Y$1,'Benchmark Analysis'!$C98*5+'Benchmark Analysis'!$H98=Y$1),'Benchmark Analysis'!$L98*(1+'Benchmark Analysis'!$C$110)^'Cash Flow'!Y$1," ")</f>
        <v xml:space="preserve"> </v>
      </c>
      <c r="Z102" s="8" t="str">
        <f>IF(OR('Benchmark Analysis'!$H98=Z$1,'Benchmark Analysis'!$H98+'Benchmark Analysis'!$C98=Z$1,'Benchmark Analysis'!$C98*2+'Benchmark Analysis'!$H98=Z$1,'Benchmark Analysis'!$C98*3+'Benchmark Analysis'!$H98=Z$1,'Benchmark Analysis'!$C98*4+'Benchmark Analysis'!$H98=Z$1,'Benchmark Analysis'!$C98*5+'Benchmark Analysis'!$H98=Z$1),'Benchmark Analysis'!$L98*(1+'Benchmark Analysis'!$C$110)^'Cash Flow'!Z$1," ")</f>
        <v xml:space="preserve"> </v>
      </c>
      <c r="AA102" s="8" t="str">
        <f>IF(OR('Benchmark Analysis'!$H98=AA$1,'Benchmark Analysis'!$H98+'Benchmark Analysis'!$C98=AA$1,'Benchmark Analysis'!$C98*2+'Benchmark Analysis'!$H98=AA$1,'Benchmark Analysis'!$C98*3+'Benchmark Analysis'!$H98=AA$1,'Benchmark Analysis'!$C98*4+'Benchmark Analysis'!$H98=AA$1,'Benchmark Analysis'!$C98*5+'Benchmark Analysis'!$H98=AA$1),'Benchmark Analysis'!$L98*(1+'Benchmark Analysis'!$C$110)^'Cash Flow'!AA$1," ")</f>
        <v xml:space="preserve"> </v>
      </c>
      <c r="AB102" s="8" t="str">
        <f>IF(OR('Benchmark Analysis'!$H98=AB$1,'Benchmark Analysis'!$H98+'Benchmark Analysis'!$C98=AB$1,'Benchmark Analysis'!$C98*2+'Benchmark Analysis'!$H98=AB$1,'Benchmark Analysis'!$C98*3+'Benchmark Analysis'!$H98=AB$1,'Benchmark Analysis'!$C98*4+'Benchmark Analysis'!$H98=AB$1,'Benchmark Analysis'!$C98*5+'Benchmark Analysis'!$H98=AB$1),'Benchmark Analysis'!$L98*(1+'Benchmark Analysis'!$C$110)^'Cash Flow'!AB$1," ")</f>
        <v xml:space="preserve"> </v>
      </c>
      <c r="AC102" s="8" t="str">
        <f>IF(OR('Benchmark Analysis'!$H98=AC$1,'Benchmark Analysis'!$H98+'Benchmark Analysis'!$C98=AC$1,'Benchmark Analysis'!$C98*2+'Benchmark Analysis'!$H98=AC$1,'Benchmark Analysis'!$C98*3+'Benchmark Analysis'!$H98=AC$1,'Benchmark Analysis'!$C98*4+'Benchmark Analysis'!$H98=AC$1,'Benchmark Analysis'!$C98*5+'Benchmark Analysis'!$H98=AC$1),'Benchmark Analysis'!$L98*(1+'Benchmark Analysis'!$C$110)^'Cash Flow'!AC$1," ")</f>
        <v xml:space="preserve"> </v>
      </c>
      <c r="AD102" s="8" t="str">
        <f>IF(OR('Benchmark Analysis'!$H98=AD$1,'Benchmark Analysis'!$H98+'Benchmark Analysis'!$C98=AD$1,'Benchmark Analysis'!$C98*2+'Benchmark Analysis'!$H98=AD$1,'Benchmark Analysis'!$C98*3+'Benchmark Analysis'!$H98=AD$1,'Benchmark Analysis'!$C98*4+'Benchmark Analysis'!$H98=AD$1,'Benchmark Analysis'!$C98*5+'Benchmark Analysis'!$H98=AD$1),'Benchmark Analysis'!$L98*(1+'Benchmark Analysis'!$C$110)^'Cash Flow'!AD$1," ")</f>
        <v xml:space="preserve"> </v>
      </c>
      <c r="AE102" s="8">
        <f>IF(OR('Benchmark Analysis'!$H98=AE$1,'Benchmark Analysis'!$H98+'Benchmark Analysis'!$C98=AE$1,'Benchmark Analysis'!$C98*2+'Benchmark Analysis'!$H98=AE$1,'Benchmark Analysis'!$C98*3+'Benchmark Analysis'!$H98=AE$1,'Benchmark Analysis'!$C98*4+'Benchmark Analysis'!$H98=AE$1,'Benchmark Analysis'!$C98*5+'Benchmark Analysis'!$H98=AE$1),'Benchmark Analysis'!$L98*(1+'Benchmark Analysis'!$C$110)^'Cash Flow'!AE$1," ")</f>
        <v>6964.0968246957082</v>
      </c>
      <c r="AF102" s="8" t="str">
        <f>IF(OR('Benchmark Analysis'!$H98=AF$1,'Benchmark Analysis'!$H98+'Benchmark Analysis'!$C98=AF$1,'Benchmark Analysis'!$C98*2+'Benchmark Analysis'!$H98=AF$1,'Benchmark Analysis'!$C98*3+'Benchmark Analysis'!$H98=AF$1,'Benchmark Analysis'!$C98*4+'Benchmark Analysis'!$H98=AF$1,'Benchmark Analysis'!$C98*5+'Benchmark Analysis'!$H98=AF$1),'Benchmark Analysis'!$L98*(1+'Benchmark Analysis'!$C$110)^'Cash Flow'!AF$1," ")</f>
        <v xml:space="preserve"> </v>
      </c>
      <c r="AG102" s="8" t="str">
        <f>IF(OR('Benchmark Analysis'!$H98=AG$1,'Benchmark Analysis'!$H98+'Benchmark Analysis'!$C98=AG$1,'Benchmark Analysis'!$C98*2+'Benchmark Analysis'!$H98=AG$1,'Benchmark Analysis'!$C98*3+'Benchmark Analysis'!$H98=AG$1,'Benchmark Analysis'!$C98*4+'Benchmark Analysis'!$H98=AG$1,'Benchmark Analysis'!$C98*5+'Benchmark Analysis'!$H98=AG$1),'Benchmark Analysis'!$L98*(1+'Benchmark Analysis'!$C$110)^'Cash Flow'!AG$1," ")</f>
        <v xml:space="preserve"> </v>
      </c>
    </row>
    <row r="103" spans="1:33" x14ac:dyDescent="0.2">
      <c r="A103" s="80">
        <f>'Benchmark Analysis'!A99</f>
        <v>31</v>
      </c>
      <c r="B103" s="66" t="str">
        <f>'Benchmark Analysis'!B99</f>
        <v>Furniture - painting pews</v>
      </c>
      <c r="C103" s="7"/>
      <c r="D103" s="8" t="str">
        <f>IF(OR('Benchmark Analysis'!$H99=D$1,'Benchmark Analysis'!$H99+'Benchmark Analysis'!$C99=D$1,'Benchmark Analysis'!$C99*2+'Benchmark Analysis'!$H99=D$1,'Benchmark Analysis'!$C99*3+'Benchmark Analysis'!$H99=D$1,'Benchmark Analysis'!$C99*4+'Benchmark Analysis'!$H99=D$1,'Benchmark Analysis'!$C99*5+'Benchmark Analysis'!$H99=D$1),'Benchmark Analysis'!$L99*(1+'Benchmark Analysis'!$C$110)^'Cash Flow'!D$1," ")</f>
        <v xml:space="preserve"> </v>
      </c>
      <c r="E103" s="8">
        <f>IF(OR('Benchmark Analysis'!$H99=E$1,'Benchmark Analysis'!$H99+'Benchmark Analysis'!$C99=E$1,'Benchmark Analysis'!$C99*2+'Benchmark Analysis'!$H99=E$1,'Benchmark Analysis'!$C99*3+'Benchmark Analysis'!$H99=E$1,'Benchmark Analysis'!$C99*4+'Benchmark Analysis'!$H99=E$1,'Benchmark Analysis'!$C99*5+'Benchmark Analysis'!$H99=E$1),'Benchmark Analysis'!$L99*(1+'Benchmark Analysis'!$C$110)^'Cash Flow'!E$1," ")</f>
        <v>41616</v>
      </c>
      <c r="F103" s="8" t="str">
        <f>IF(OR('Benchmark Analysis'!$H99=F$1,'Benchmark Analysis'!$H99+'Benchmark Analysis'!$C99=F$1,'Benchmark Analysis'!$C99*2+'Benchmark Analysis'!$H99=F$1,'Benchmark Analysis'!$C99*3+'Benchmark Analysis'!$H99=F$1,'Benchmark Analysis'!$C99*4+'Benchmark Analysis'!$H99=F$1,'Benchmark Analysis'!$C99*5+'Benchmark Analysis'!$H99=F$1),'Benchmark Analysis'!$L99*(1+'Benchmark Analysis'!$C$110)^'Cash Flow'!F$1," ")</f>
        <v xml:space="preserve"> </v>
      </c>
      <c r="G103" s="8" t="str">
        <f>IF(OR('Benchmark Analysis'!$H99=G$1,'Benchmark Analysis'!$H99+'Benchmark Analysis'!$C99=G$1,'Benchmark Analysis'!$C99*2+'Benchmark Analysis'!$H99=G$1,'Benchmark Analysis'!$C99*3+'Benchmark Analysis'!$H99=G$1,'Benchmark Analysis'!$C99*4+'Benchmark Analysis'!$H99=G$1,'Benchmark Analysis'!$C99*5+'Benchmark Analysis'!$H99=G$1),'Benchmark Analysis'!$L99*(1+'Benchmark Analysis'!$C$110)^'Cash Flow'!G$1," ")</f>
        <v xml:space="preserve"> </v>
      </c>
      <c r="H103" s="8" t="str">
        <f>IF(OR('Benchmark Analysis'!$H99=H$1,'Benchmark Analysis'!$H99+'Benchmark Analysis'!$C99=H$1,'Benchmark Analysis'!$C99*2+'Benchmark Analysis'!$H99=H$1,'Benchmark Analysis'!$C99*3+'Benchmark Analysis'!$H99=H$1,'Benchmark Analysis'!$C99*4+'Benchmark Analysis'!$H99=H$1,'Benchmark Analysis'!$C99*5+'Benchmark Analysis'!$H99=H$1),'Benchmark Analysis'!$L99*(1+'Benchmark Analysis'!$C$110)^'Cash Flow'!H$1," ")</f>
        <v xml:space="preserve"> </v>
      </c>
      <c r="I103" s="8" t="str">
        <f>IF(OR('Benchmark Analysis'!$H99=I$1,'Benchmark Analysis'!$H99+'Benchmark Analysis'!$C99=I$1,'Benchmark Analysis'!$C99*2+'Benchmark Analysis'!$H99=I$1,'Benchmark Analysis'!$C99*3+'Benchmark Analysis'!$H99=I$1,'Benchmark Analysis'!$C99*4+'Benchmark Analysis'!$H99=I$1,'Benchmark Analysis'!$C99*5+'Benchmark Analysis'!$H99=I$1),'Benchmark Analysis'!$L99*(1+'Benchmark Analysis'!$C$110)^'Cash Flow'!I$1," ")</f>
        <v xml:space="preserve"> </v>
      </c>
      <c r="J103" s="8" t="str">
        <f>IF(OR('Benchmark Analysis'!$H99=J$1,'Benchmark Analysis'!$H99+'Benchmark Analysis'!$C99=J$1,'Benchmark Analysis'!$C99*2+'Benchmark Analysis'!$H99=J$1,'Benchmark Analysis'!$C99*3+'Benchmark Analysis'!$H99=J$1,'Benchmark Analysis'!$C99*4+'Benchmark Analysis'!$H99=J$1,'Benchmark Analysis'!$C99*5+'Benchmark Analysis'!$H99=J$1),'Benchmark Analysis'!$L99*(1+'Benchmark Analysis'!$C$110)^'Cash Flow'!J$1," ")</f>
        <v xml:space="preserve"> </v>
      </c>
      <c r="K103" s="8" t="str">
        <f>IF(OR('Benchmark Analysis'!$H99=K$1,'Benchmark Analysis'!$H99+'Benchmark Analysis'!$C99=K$1,'Benchmark Analysis'!$C99*2+'Benchmark Analysis'!$H99=K$1,'Benchmark Analysis'!$C99*3+'Benchmark Analysis'!$H99=K$1,'Benchmark Analysis'!$C99*4+'Benchmark Analysis'!$H99=K$1,'Benchmark Analysis'!$C99*5+'Benchmark Analysis'!$H99=K$1),'Benchmark Analysis'!$L99*(1+'Benchmark Analysis'!$C$110)^'Cash Flow'!K$1," ")</f>
        <v xml:space="preserve"> </v>
      </c>
      <c r="L103" s="8" t="str">
        <f>IF(OR('Benchmark Analysis'!$H99=L$1,'Benchmark Analysis'!$H99+'Benchmark Analysis'!$C99=L$1,'Benchmark Analysis'!$C99*2+'Benchmark Analysis'!$H99=L$1,'Benchmark Analysis'!$C99*3+'Benchmark Analysis'!$H99=L$1,'Benchmark Analysis'!$C99*4+'Benchmark Analysis'!$H99=L$1,'Benchmark Analysis'!$C99*5+'Benchmark Analysis'!$H99=L$1),'Benchmark Analysis'!$L99*(1+'Benchmark Analysis'!$C$110)^'Cash Flow'!L$1," ")</f>
        <v xml:space="preserve"> </v>
      </c>
      <c r="M103" s="8" t="str">
        <f>IF(OR('Benchmark Analysis'!$H99=M$1,'Benchmark Analysis'!$H99+'Benchmark Analysis'!$C99=M$1,'Benchmark Analysis'!$C99*2+'Benchmark Analysis'!$H99=M$1,'Benchmark Analysis'!$C99*3+'Benchmark Analysis'!$H99=M$1,'Benchmark Analysis'!$C99*4+'Benchmark Analysis'!$H99=M$1,'Benchmark Analysis'!$C99*5+'Benchmark Analysis'!$H99=M$1),'Benchmark Analysis'!$L99*(1+'Benchmark Analysis'!$C$110)^'Cash Flow'!M$1," ")</f>
        <v xml:space="preserve"> </v>
      </c>
      <c r="N103" s="8" t="str">
        <f>IF(OR('Benchmark Analysis'!$H99=N$1,'Benchmark Analysis'!$H99+'Benchmark Analysis'!$C99=N$1,'Benchmark Analysis'!$C99*2+'Benchmark Analysis'!$H99=N$1,'Benchmark Analysis'!$C99*3+'Benchmark Analysis'!$H99=N$1,'Benchmark Analysis'!$C99*4+'Benchmark Analysis'!$H99=N$1,'Benchmark Analysis'!$C99*5+'Benchmark Analysis'!$H99=N$1),'Benchmark Analysis'!$L99*(1+'Benchmark Analysis'!$C$110)^'Cash Flow'!N$1," ")</f>
        <v xml:space="preserve"> </v>
      </c>
      <c r="O103" s="8" t="str">
        <f>IF(OR('Benchmark Analysis'!$H99=O$1,'Benchmark Analysis'!$H99+'Benchmark Analysis'!$C99=O$1,'Benchmark Analysis'!$C99*2+'Benchmark Analysis'!$H99=O$1,'Benchmark Analysis'!$C99*3+'Benchmark Analysis'!$H99=O$1,'Benchmark Analysis'!$C99*4+'Benchmark Analysis'!$H99=O$1,'Benchmark Analysis'!$C99*5+'Benchmark Analysis'!$H99=O$1),'Benchmark Analysis'!$L99*(1+'Benchmark Analysis'!$C$110)^'Cash Flow'!O$1," ")</f>
        <v xml:space="preserve"> </v>
      </c>
      <c r="P103" s="8" t="str">
        <f>IF(OR('Benchmark Analysis'!$H99=P$1,'Benchmark Analysis'!$H99+'Benchmark Analysis'!$C99=P$1,'Benchmark Analysis'!$C99*2+'Benchmark Analysis'!$H99=P$1,'Benchmark Analysis'!$C99*3+'Benchmark Analysis'!$H99=P$1,'Benchmark Analysis'!$C99*4+'Benchmark Analysis'!$H99=P$1,'Benchmark Analysis'!$C99*5+'Benchmark Analysis'!$H99=P$1),'Benchmark Analysis'!$L99*(1+'Benchmark Analysis'!$C$110)^'Cash Flow'!P$1," ")</f>
        <v xml:space="preserve"> </v>
      </c>
      <c r="Q103" s="8" t="str">
        <f>IF(OR('Benchmark Analysis'!$H99=Q$1,'Benchmark Analysis'!$H99+'Benchmark Analysis'!$C99=Q$1,'Benchmark Analysis'!$C99*2+'Benchmark Analysis'!$H99=Q$1,'Benchmark Analysis'!$C99*3+'Benchmark Analysis'!$H99=Q$1,'Benchmark Analysis'!$C99*4+'Benchmark Analysis'!$H99=Q$1,'Benchmark Analysis'!$C99*5+'Benchmark Analysis'!$H99=Q$1),'Benchmark Analysis'!$L99*(1+'Benchmark Analysis'!$C$110)^'Cash Flow'!Q$1," ")</f>
        <v xml:space="preserve"> </v>
      </c>
      <c r="R103" s="8" t="str">
        <f>IF(OR('Benchmark Analysis'!$H99=R$1,'Benchmark Analysis'!$H99+'Benchmark Analysis'!$C99=R$1,'Benchmark Analysis'!$C99*2+'Benchmark Analysis'!$H99=R$1,'Benchmark Analysis'!$C99*3+'Benchmark Analysis'!$H99=R$1,'Benchmark Analysis'!$C99*4+'Benchmark Analysis'!$H99=R$1,'Benchmark Analysis'!$C99*5+'Benchmark Analysis'!$H99=R$1),'Benchmark Analysis'!$L99*(1+'Benchmark Analysis'!$C$110)^'Cash Flow'!R$1," ")</f>
        <v xml:space="preserve"> </v>
      </c>
      <c r="S103" s="8" t="str">
        <f>IF(OR('Benchmark Analysis'!$H99=S$1,'Benchmark Analysis'!$H99+'Benchmark Analysis'!$C99=S$1,'Benchmark Analysis'!$C99*2+'Benchmark Analysis'!$H99=S$1,'Benchmark Analysis'!$C99*3+'Benchmark Analysis'!$H99=S$1,'Benchmark Analysis'!$C99*4+'Benchmark Analysis'!$H99=S$1,'Benchmark Analysis'!$C99*5+'Benchmark Analysis'!$H99=S$1),'Benchmark Analysis'!$L99*(1+'Benchmark Analysis'!$C$110)^'Cash Flow'!S$1," ")</f>
        <v xml:space="preserve"> </v>
      </c>
      <c r="T103" s="8" t="str">
        <f>IF(OR('Benchmark Analysis'!$H99=T$1,'Benchmark Analysis'!$H99+'Benchmark Analysis'!$C99=T$1,'Benchmark Analysis'!$C99*2+'Benchmark Analysis'!$H99=T$1,'Benchmark Analysis'!$C99*3+'Benchmark Analysis'!$H99=T$1,'Benchmark Analysis'!$C99*4+'Benchmark Analysis'!$H99=T$1,'Benchmark Analysis'!$C99*5+'Benchmark Analysis'!$H99=T$1),'Benchmark Analysis'!$L99*(1+'Benchmark Analysis'!$C$110)^'Cash Flow'!T$1," ")</f>
        <v xml:space="preserve"> </v>
      </c>
      <c r="U103" s="8" t="str">
        <f>IF(OR('Benchmark Analysis'!$H99=U$1,'Benchmark Analysis'!$H99+'Benchmark Analysis'!$C99=U$1,'Benchmark Analysis'!$C99*2+'Benchmark Analysis'!$H99=U$1,'Benchmark Analysis'!$C99*3+'Benchmark Analysis'!$H99=U$1,'Benchmark Analysis'!$C99*4+'Benchmark Analysis'!$H99=U$1,'Benchmark Analysis'!$C99*5+'Benchmark Analysis'!$H99=U$1),'Benchmark Analysis'!$L99*(1+'Benchmark Analysis'!$C$110)^'Cash Flow'!U$1," ")</f>
        <v xml:space="preserve"> </v>
      </c>
      <c r="V103" s="8" t="str">
        <f>IF(OR('Benchmark Analysis'!$H99=V$1,'Benchmark Analysis'!$H99+'Benchmark Analysis'!$C99=V$1,'Benchmark Analysis'!$C99*2+'Benchmark Analysis'!$H99=V$1,'Benchmark Analysis'!$C99*3+'Benchmark Analysis'!$H99=V$1,'Benchmark Analysis'!$C99*4+'Benchmark Analysis'!$H99=V$1,'Benchmark Analysis'!$C99*5+'Benchmark Analysis'!$H99=V$1),'Benchmark Analysis'!$L99*(1+'Benchmark Analysis'!$C$110)^'Cash Flow'!V$1," ")</f>
        <v xml:space="preserve"> </v>
      </c>
      <c r="W103" s="8" t="str">
        <f>IF(OR('Benchmark Analysis'!$H99=W$1,'Benchmark Analysis'!$H99+'Benchmark Analysis'!$C99=W$1,'Benchmark Analysis'!$C99*2+'Benchmark Analysis'!$H99=W$1,'Benchmark Analysis'!$C99*3+'Benchmark Analysis'!$H99=W$1,'Benchmark Analysis'!$C99*4+'Benchmark Analysis'!$H99=W$1,'Benchmark Analysis'!$C99*5+'Benchmark Analysis'!$H99=W$1),'Benchmark Analysis'!$L99*(1+'Benchmark Analysis'!$C$110)^'Cash Flow'!W$1," ")</f>
        <v xml:space="preserve"> </v>
      </c>
      <c r="X103" s="8" t="str">
        <f>IF(OR('Benchmark Analysis'!$H99=X$1,'Benchmark Analysis'!$H99+'Benchmark Analysis'!$C99=X$1,'Benchmark Analysis'!$C99*2+'Benchmark Analysis'!$H99=X$1,'Benchmark Analysis'!$C99*3+'Benchmark Analysis'!$H99=X$1,'Benchmark Analysis'!$C99*4+'Benchmark Analysis'!$H99=X$1,'Benchmark Analysis'!$C99*5+'Benchmark Analysis'!$H99=X$1),'Benchmark Analysis'!$L99*(1+'Benchmark Analysis'!$C$110)^'Cash Flow'!X$1," ")</f>
        <v xml:space="preserve"> </v>
      </c>
      <c r="Y103" s="8" t="str">
        <f>IF(OR('Benchmark Analysis'!$H99=Y$1,'Benchmark Analysis'!$H99+'Benchmark Analysis'!$C99=Y$1,'Benchmark Analysis'!$C99*2+'Benchmark Analysis'!$H99=Y$1,'Benchmark Analysis'!$C99*3+'Benchmark Analysis'!$H99=Y$1,'Benchmark Analysis'!$C99*4+'Benchmark Analysis'!$H99=Y$1,'Benchmark Analysis'!$C99*5+'Benchmark Analysis'!$H99=Y$1),'Benchmark Analysis'!$L99*(1+'Benchmark Analysis'!$C$110)^'Cash Flow'!Y$1," ")</f>
        <v xml:space="preserve"> </v>
      </c>
      <c r="Z103" s="8" t="str">
        <f>IF(OR('Benchmark Analysis'!$H99=Z$1,'Benchmark Analysis'!$H99+'Benchmark Analysis'!$C99=Z$1,'Benchmark Analysis'!$C99*2+'Benchmark Analysis'!$H99=Z$1,'Benchmark Analysis'!$C99*3+'Benchmark Analysis'!$H99=Z$1,'Benchmark Analysis'!$C99*4+'Benchmark Analysis'!$H99=Z$1,'Benchmark Analysis'!$C99*5+'Benchmark Analysis'!$H99=Z$1),'Benchmark Analysis'!$L99*(1+'Benchmark Analysis'!$C$110)^'Cash Flow'!Z$1," ")</f>
        <v xml:space="preserve"> </v>
      </c>
      <c r="AA103" s="8" t="str">
        <f>IF(OR('Benchmark Analysis'!$H99=AA$1,'Benchmark Analysis'!$H99+'Benchmark Analysis'!$C99=AA$1,'Benchmark Analysis'!$C99*2+'Benchmark Analysis'!$H99=AA$1,'Benchmark Analysis'!$C99*3+'Benchmark Analysis'!$H99=AA$1,'Benchmark Analysis'!$C99*4+'Benchmark Analysis'!$H99=AA$1,'Benchmark Analysis'!$C99*5+'Benchmark Analysis'!$H99=AA$1),'Benchmark Analysis'!$L99*(1+'Benchmark Analysis'!$C$110)^'Cash Flow'!AA$1," ")</f>
        <v xml:space="preserve"> </v>
      </c>
      <c r="AB103" s="8" t="str">
        <f>IF(OR('Benchmark Analysis'!$H99=AB$1,'Benchmark Analysis'!$H99+'Benchmark Analysis'!$C99=AB$1,'Benchmark Analysis'!$C99*2+'Benchmark Analysis'!$H99=AB$1,'Benchmark Analysis'!$C99*3+'Benchmark Analysis'!$H99=AB$1,'Benchmark Analysis'!$C99*4+'Benchmark Analysis'!$H99=AB$1,'Benchmark Analysis'!$C99*5+'Benchmark Analysis'!$H99=AB$1),'Benchmark Analysis'!$L99*(1+'Benchmark Analysis'!$C$110)^'Cash Flow'!AB$1," ")</f>
        <v xml:space="preserve"> </v>
      </c>
      <c r="AC103" s="8" t="str">
        <f>IF(OR('Benchmark Analysis'!$H99=AC$1,'Benchmark Analysis'!$H99+'Benchmark Analysis'!$C99=AC$1,'Benchmark Analysis'!$C99*2+'Benchmark Analysis'!$H99=AC$1,'Benchmark Analysis'!$C99*3+'Benchmark Analysis'!$H99=AC$1,'Benchmark Analysis'!$C99*4+'Benchmark Analysis'!$H99=AC$1,'Benchmark Analysis'!$C99*5+'Benchmark Analysis'!$H99=AC$1),'Benchmark Analysis'!$L99*(1+'Benchmark Analysis'!$C$110)^'Cash Flow'!AC$1," ")</f>
        <v xml:space="preserve"> </v>
      </c>
      <c r="AD103" s="8">
        <f>IF(OR('Benchmark Analysis'!$H99=AD$1,'Benchmark Analysis'!$H99+'Benchmark Analysis'!$C99=AD$1,'Benchmark Analysis'!$C99*2+'Benchmark Analysis'!$H99=AD$1,'Benchmark Analysis'!$C99*3+'Benchmark Analysis'!$H99=AD$1,'Benchmark Analysis'!$C99*4+'Benchmark Analysis'!$H99=AD$1,'Benchmark Analysis'!$C99*5+'Benchmark Analysis'!$H99=AD$1),'Benchmark Analysis'!$L99*(1+'Benchmark Analysis'!$C$110)^'Cash Flow'!AD$1," ")</f>
        <v>68275.459065644172</v>
      </c>
      <c r="AE103" s="8" t="str">
        <f>IF(OR('Benchmark Analysis'!$H99=AE$1,'Benchmark Analysis'!$H99+'Benchmark Analysis'!$C99=AE$1,'Benchmark Analysis'!$C99*2+'Benchmark Analysis'!$H99=AE$1,'Benchmark Analysis'!$C99*3+'Benchmark Analysis'!$H99=AE$1,'Benchmark Analysis'!$C99*4+'Benchmark Analysis'!$H99=AE$1,'Benchmark Analysis'!$C99*5+'Benchmark Analysis'!$H99=AE$1),'Benchmark Analysis'!$L99*(1+'Benchmark Analysis'!$C$110)^'Cash Flow'!AE$1," ")</f>
        <v xml:space="preserve"> </v>
      </c>
      <c r="AF103" s="8" t="str">
        <f>IF(OR('Benchmark Analysis'!$H99=AF$1,'Benchmark Analysis'!$H99+'Benchmark Analysis'!$C99=AF$1,'Benchmark Analysis'!$C99*2+'Benchmark Analysis'!$H99=AF$1,'Benchmark Analysis'!$C99*3+'Benchmark Analysis'!$H99=AF$1,'Benchmark Analysis'!$C99*4+'Benchmark Analysis'!$H99=AF$1,'Benchmark Analysis'!$C99*5+'Benchmark Analysis'!$H99=AF$1),'Benchmark Analysis'!$L99*(1+'Benchmark Analysis'!$C$110)^'Cash Flow'!AF$1," ")</f>
        <v xml:space="preserve"> </v>
      </c>
      <c r="AG103" s="8" t="str">
        <f>IF(OR('Benchmark Analysis'!$H99=AG$1,'Benchmark Analysis'!$H99+'Benchmark Analysis'!$C99=AG$1,'Benchmark Analysis'!$C99*2+'Benchmark Analysis'!$H99=AG$1,'Benchmark Analysis'!$C99*3+'Benchmark Analysis'!$H99=AG$1,'Benchmark Analysis'!$C99*4+'Benchmark Analysis'!$H99=AG$1,'Benchmark Analysis'!$C99*5+'Benchmark Analysis'!$H99=AG$1),'Benchmark Analysis'!$L99*(1+'Benchmark Analysis'!$C$110)^'Cash Flow'!AG$1," ")</f>
        <v xml:space="preserve"> </v>
      </c>
    </row>
    <row r="104" spans="1:33" x14ac:dyDescent="0.2">
      <c r="B104" s="66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x14ac:dyDescent="0.2">
      <c r="B105" s="65" t="str">
        <f>'Benchmark Analysis'!B101</f>
        <v>Siteworks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x14ac:dyDescent="0.2">
      <c r="A106" s="80">
        <f>'Benchmark Analysis'!A102</f>
        <v>32</v>
      </c>
      <c r="B106" s="66" t="str">
        <f>'Benchmark Analysis'!B102</f>
        <v>Concrete stairs - 3 locations - replace</v>
      </c>
      <c r="C106" s="7"/>
      <c r="D106" s="8" t="str">
        <f>IF(OR('Benchmark Analysis'!$H102=D$1,'Benchmark Analysis'!$H102+'Benchmark Analysis'!$C102=D$1,'Benchmark Analysis'!$C102*2+'Benchmark Analysis'!$H102=D$1,'Benchmark Analysis'!$C102*3+'Benchmark Analysis'!$H102=D$1,'Benchmark Analysis'!$C102*4+'Benchmark Analysis'!$H102=D$1,'Benchmark Analysis'!$C102*5+'Benchmark Analysis'!$H102=D$1),'Benchmark Analysis'!$L102*(1+'Benchmark Analysis'!$C$110)^'Cash Flow'!D$1," ")</f>
        <v xml:space="preserve"> </v>
      </c>
      <c r="E106" s="8">
        <f>IF(OR('Benchmark Analysis'!$H102=E$1,'Benchmark Analysis'!$H102+'Benchmark Analysis'!$C102=E$1,'Benchmark Analysis'!$C102*2+'Benchmark Analysis'!$H102=E$1,'Benchmark Analysis'!$C102*3+'Benchmark Analysis'!$H102=E$1,'Benchmark Analysis'!$C102*4+'Benchmark Analysis'!$H102=E$1,'Benchmark Analysis'!$C102*5+'Benchmark Analysis'!$H102=E$1),'Benchmark Analysis'!$L102*(1+'Benchmark Analysis'!$C$110)^'Cash Flow'!E$1," ")</f>
        <v>13311.918</v>
      </c>
      <c r="F106" s="8" t="str">
        <f>IF(OR('Benchmark Analysis'!$H102=F$1,'Benchmark Analysis'!$H102+'Benchmark Analysis'!$C102=F$1,'Benchmark Analysis'!$C102*2+'Benchmark Analysis'!$H102=F$1,'Benchmark Analysis'!$C102*3+'Benchmark Analysis'!$H102=F$1,'Benchmark Analysis'!$C102*4+'Benchmark Analysis'!$H102=F$1,'Benchmark Analysis'!$C102*5+'Benchmark Analysis'!$H102=F$1),'Benchmark Analysis'!$L102*(1+'Benchmark Analysis'!$C$110)^'Cash Flow'!F$1," ")</f>
        <v xml:space="preserve"> </v>
      </c>
      <c r="G106" s="8" t="str">
        <f>IF(OR('Benchmark Analysis'!$H102=G$1,'Benchmark Analysis'!$H102+'Benchmark Analysis'!$C102=G$1,'Benchmark Analysis'!$C102*2+'Benchmark Analysis'!$H102=G$1,'Benchmark Analysis'!$C102*3+'Benchmark Analysis'!$H102=G$1,'Benchmark Analysis'!$C102*4+'Benchmark Analysis'!$H102=G$1,'Benchmark Analysis'!$C102*5+'Benchmark Analysis'!$H102=G$1),'Benchmark Analysis'!$L102*(1+'Benchmark Analysis'!$C$110)^'Cash Flow'!G$1," ")</f>
        <v xml:space="preserve"> </v>
      </c>
      <c r="H106" s="8" t="str">
        <f>IF(OR('Benchmark Analysis'!$H102=H$1,'Benchmark Analysis'!$H102+'Benchmark Analysis'!$C102=H$1,'Benchmark Analysis'!$C102*2+'Benchmark Analysis'!$H102=H$1,'Benchmark Analysis'!$C102*3+'Benchmark Analysis'!$H102=H$1,'Benchmark Analysis'!$C102*4+'Benchmark Analysis'!$H102=H$1,'Benchmark Analysis'!$C102*5+'Benchmark Analysis'!$H102=H$1),'Benchmark Analysis'!$L102*(1+'Benchmark Analysis'!$C$110)^'Cash Flow'!H$1," ")</f>
        <v xml:space="preserve"> </v>
      </c>
      <c r="I106" s="8" t="str">
        <f>IF(OR('Benchmark Analysis'!$H102=I$1,'Benchmark Analysis'!$H102+'Benchmark Analysis'!$C102=I$1,'Benchmark Analysis'!$C102*2+'Benchmark Analysis'!$H102=I$1,'Benchmark Analysis'!$C102*3+'Benchmark Analysis'!$H102=I$1,'Benchmark Analysis'!$C102*4+'Benchmark Analysis'!$H102=I$1,'Benchmark Analysis'!$C102*5+'Benchmark Analysis'!$H102=I$1),'Benchmark Analysis'!$L102*(1+'Benchmark Analysis'!$C$110)^'Cash Flow'!I$1," ")</f>
        <v xml:space="preserve"> </v>
      </c>
      <c r="J106" s="8" t="str">
        <f>IF(OR('Benchmark Analysis'!$H102=J$1,'Benchmark Analysis'!$H102+'Benchmark Analysis'!$C102=J$1,'Benchmark Analysis'!$C102*2+'Benchmark Analysis'!$H102=J$1,'Benchmark Analysis'!$C102*3+'Benchmark Analysis'!$H102=J$1,'Benchmark Analysis'!$C102*4+'Benchmark Analysis'!$H102=J$1,'Benchmark Analysis'!$C102*5+'Benchmark Analysis'!$H102=J$1),'Benchmark Analysis'!$L102*(1+'Benchmark Analysis'!$C$110)^'Cash Flow'!J$1," ")</f>
        <v xml:space="preserve"> </v>
      </c>
      <c r="K106" s="8" t="str">
        <f>IF(OR('Benchmark Analysis'!$H102=K$1,'Benchmark Analysis'!$H102+'Benchmark Analysis'!$C102=K$1,'Benchmark Analysis'!$C102*2+'Benchmark Analysis'!$H102=K$1,'Benchmark Analysis'!$C102*3+'Benchmark Analysis'!$H102=K$1,'Benchmark Analysis'!$C102*4+'Benchmark Analysis'!$H102=K$1,'Benchmark Analysis'!$C102*5+'Benchmark Analysis'!$H102=K$1),'Benchmark Analysis'!$L102*(1+'Benchmark Analysis'!$C$110)^'Cash Flow'!K$1," ")</f>
        <v xml:space="preserve"> </v>
      </c>
      <c r="L106" s="8" t="str">
        <f>IF(OR('Benchmark Analysis'!$H102=L$1,'Benchmark Analysis'!$H102+'Benchmark Analysis'!$C102=L$1,'Benchmark Analysis'!$C102*2+'Benchmark Analysis'!$H102=L$1,'Benchmark Analysis'!$C102*3+'Benchmark Analysis'!$H102=L$1,'Benchmark Analysis'!$C102*4+'Benchmark Analysis'!$H102=L$1,'Benchmark Analysis'!$C102*5+'Benchmark Analysis'!$H102=L$1),'Benchmark Analysis'!$L102*(1+'Benchmark Analysis'!$C$110)^'Cash Flow'!L$1," ")</f>
        <v xml:space="preserve"> </v>
      </c>
      <c r="M106" s="8" t="str">
        <f>IF(OR('Benchmark Analysis'!$H102=M$1,'Benchmark Analysis'!$H102+'Benchmark Analysis'!$C102=M$1,'Benchmark Analysis'!$C102*2+'Benchmark Analysis'!$H102=M$1,'Benchmark Analysis'!$C102*3+'Benchmark Analysis'!$H102=M$1,'Benchmark Analysis'!$C102*4+'Benchmark Analysis'!$H102=M$1,'Benchmark Analysis'!$C102*5+'Benchmark Analysis'!$H102=M$1),'Benchmark Analysis'!$L102*(1+'Benchmark Analysis'!$C$110)^'Cash Flow'!M$1," ")</f>
        <v xml:space="preserve"> </v>
      </c>
      <c r="N106" s="8" t="str">
        <f>IF(OR('Benchmark Analysis'!$H102=N$1,'Benchmark Analysis'!$H102+'Benchmark Analysis'!$C102=N$1,'Benchmark Analysis'!$C102*2+'Benchmark Analysis'!$H102=N$1,'Benchmark Analysis'!$C102*3+'Benchmark Analysis'!$H102=N$1,'Benchmark Analysis'!$C102*4+'Benchmark Analysis'!$H102=N$1,'Benchmark Analysis'!$C102*5+'Benchmark Analysis'!$H102=N$1),'Benchmark Analysis'!$L102*(1+'Benchmark Analysis'!$C$110)^'Cash Flow'!N$1," ")</f>
        <v xml:space="preserve"> </v>
      </c>
      <c r="O106" s="8" t="str">
        <f>IF(OR('Benchmark Analysis'!$H102=O$1,'Benchmark Analysis'!$H102+'Benchmark Analysis'!$C102=O$1,'Benchmark Analysis'!$C102*2+'Benchmark Analysis'!$H102=O$1,'Benchmark Analysis'!$C102*3+'Benchmark Analysis'!$H102=O$1,'Benchmark Analysis'!$C102*4+'Benchmark Analysis'!$H102=O$1,'Benchmark Analysis'!$C102*5+'Benchmark Analysis'!$H102=O$1),'Benchmark Analysis'!$L102*(1+'Benchmark Analysis'!$C$110)^'Cash Flow'!O$1," ")</f>
        <v xml:space="preserve"> </v>
      </c>
      <c r="P106" s="8" t="str">
        <f>IF(OR('Benchmark Analysis'!$H102=P$1,'Benchmark Analysis'!$H102+'Benchmark Analysis'!$C102=P$1,'Benchmark Analysis'!$C102*2+'Benchmark Analysis'!$H102=P$1,'Benchmark Analysis'!$C102*3+'Benchmark Analysis'!$H102=P$1,'Benchmark Analysis'!$C102*4+'Benchmark Analysis'!$H102=P$1,'Benchmark Analysis'!$C102*5+'Benchmark Analysis'!$H102=P$1),'Benchmark Analysis'!$L102*(1+'Benchmark Analysis'!$C$110)^'Cash Flow'!P$1," ")</f>
        <v xml:space="preserve"> </v>
      </c>
      <c r="Q106" s="8" t="str">
        <f>IF(OR('Benchmark Analysis'!$H102=Q$1,'Benchmark Analysis'!$H102+'Benchmark Analysis'!$C102=Q$1,'Benchmark Analysis'!$C102*2+'Benchmark Analysis'!$H102=Q$1,'Benchmark Analysis'!$C102*3+'Benchmark Analysis'!$H102=Q$1,'Benchmark Analysis'!$C102*4+'Benchmark Analysis'!$H102=Q$1,'Benchmark Analysis'!$C102*5+'Benchmark Analysis'!$H102=Q$1),'Benchmark Analysis'!$L102*(1+'Benchmark Analysis'!$C$110)^'Cash Flow'!Q$1," ")</f>
        <v xml:space="preserve"> </v>
      </c>
      <c r="R106" s="8" t="str">
        <f>IF(OR('Benchmark Analysis'!$H102=R$1,'Benchmark Analysis'!$H102+'Benchmark Analysis'!$C102=R$1,'Benchmark Analysis'!$C102*2+'Benchmark Analysis'!$H102=R$1,'Benchmark Analysis'!$C102*3+'Benchmark Analysis'!$H102=R$1,'Benchmark Analysis'!$C102*4+'Benchmark Analysis'!$H102=R$1,'Benchmark Analysis'!$C102*5+'Benchmark Analysis'!$H102=R$1),'Benchmark Analysis'!$L102*(1+'Benchmark Analysis'!$C$110)^'Cash Flow'!R$1," ")</f>
        <v xml:space="preserve"> </v>
      </c>
      <c r="S106" s="8" t="str">
        <f>IF(OR('Benchmark Analysis'!$H102=S$1,'Benchmark Analysis'!$H102+'Benchmark Analysis'!$C102=S$1,'Benchmark Analysis'!$C102*2+'Benchmark Analysis'!$H102=S$1,'Benchmark Analysis'!$C102*3+'Benchmark Analysis'!$H102=S$1,'Benchmark Analysis'!$C102*4+'Benchmark Analysis'!$H102=S$1,'Benchmark Analysis'!$C102*5+'Benchmark Analysis'!$H102=S$1),'Benchmark Analysis'!$L102*(1+'Benchmark Analysis'!$C$110)^'Cash Flow'!S$1," ")</f>
        <v xml:space="preserve"> </v>
      </c>
      <c r="T106" s="8" t="str">
        <f>IF(OR('Benchmark Analysis'!$H102=T$1,'Benchmark Analysis'!$H102+'Benchmark Analysis'!$C102=T$1,'Benchmark Analysis'!$C102*2+'Benchmark Analysis'!$H102=T$1,'Benchmark Analysis'!$C102*3+'Benchmark Analysis'!$H102=T$1,'Benchmark Analysis'!$C102*4+'Benchmark Analysis'!$H102=T$1,'Benchmark Analysis'!$C102*5+'Benchmark Analysis'!$H102=T$1),'Benchmark Analysis'!$L102*(1+'Benchmark Analysis'!$C$110)^'Cash Flow'!T$1," ")</f>
        <v xml:space="preserve"> </v>
      </c>
      <c r="U106" s="8" t="str">
        <f>IF(OR('Benchmark Analysis'!$H102=U$1,'Benchmark Analysis'!$H102+'Benchmark Analysis'!$C102=U$1,'Benchmark Analysis'!$C102*2+'Benchmark Analysis'!$H102=U$1,'Benchmark Analysis'!$C102*3+'Benchmark Analysis'!$H102=U$1,'Benchmark Analysis'!$C102*4+'Benchmark Analysis'!$H102=U$1,'Benchmark Analysis'!$C102*5+'Benchmark Analysis'!$H102=U$1),'Benchmark Analysis'!$L102*(1+'Benchmark Analysis'!$C$110)^'Cash Flow'!U$1," ")</f>
        <v xml:space="preserve"> </v>
      </c>
      <c r="V106" s="8" t="str">
        <f>IF(OR('Benchmark Analysis'!$H102=V$1,'Benchmark Analysis'!$H102+'Benchmark Analysis'!$C102=V$1,'Benchmark Analysis'!$C102*2+'Benchmark Analysis'!$H102=V$1,'Benchmark Analysis'!$C102*3+'Benchmark Analysis'!$H102=V$1,'Benchmark Analysis'!$C102*4+'Benchmark Analysis'!$H102=V$1,'Benchmark Analysis'!$C102*5+'Benchmark Analysis'!$H102=V$1),'Benchmark Analysis'!$L102*(1+'Benchmark Analysis'!$C$110)^'Cash Flow'!V$1," ")</f>
        <v xml:space="preserve"> </v>
      </c>
      <c r="W106" s="8" t="str">
        <f>IF(OR('Benchmark Analysis'!$H102=W$1,'Benchmark Analysis'!$H102+'Benchmark Analysis'!$C102=W$1,'Benchmark Analysis'!$C102*2+'Benchmark Analysis'!$H102=W$1,'Benchmark Analysis'!$C102*3+'Benchmark Analysis'!$H102=W$1,'Benchmark Analysis'!$C102*4+'Benchmark Analysis'!$H102=W$1,'Benchmark Analysis'!$C102*5+'Benchmark Analysis'!$H102=W$1),'Benchmark Analysis'!$L102*(1+'Benchmark Analysis'!$C$110)^'Cash Flow'!W$1," ")</f>
        <v xml:space="preserve"> </v>
      </c>
      <c r="X106" s="8" t="str">
        <f>IF(OR('Benchmark Analysis'!$H102=X$1,'Benchmark Analysis'!$H102+'Benchmark Analysis'!$C102=X$1,'Benchmark Analysis'!$C102*2+'Benchmark Analysis'!$H102=X$1,'Benchmark Analysis'!$C102*3+'Benchmark Analysis'!$H102=X$1,'Benchmark Analysis'!$C102*4+'Benchmark Analysis'!$H102=X$1,'Benchmark Analysis'!$C102*5+'Benchmark Analysis'!$H102=X$1),'Benchmark Analysis'!$L102*(1+'Benchmark Analysis'!$C$110)^'Cash Flow'!X$1," ")</f>
        <v xml:space="preserve"> </v>
      </c>
      <c r="Y106" s="8" t="str">
        <f>IF(OR('Benchmark Analysis'!$H102=Y$1,'Benchmark Analysis'!$H102+'Benchmark Analysis'!$C102=Y$1,'Benchmark Analysis'!$C102*2+'Benchmark Analysis'!$H102=Y$1,'Benchmark Analysis'!$C102*3+'Benchmark Analysis'!$H102=Y$1,'Benchmark Analysis'!$C102*4+'Benchmark Analysis'!$H102=Y$1,'Benchmark Analysis'!$C102*5+'Benchmark Analysis'!$H102=Y$1),'Benchmark Analysis'!$L102*(1+'Benchmark Analysis'!$C$110)^'Cash Flow'!Y$1," ")</f>
        <v xml:space="preserve"> </v>
      </c>
      <c r="Z106" s="8" t="str">
        <f>IF(OR('Benchmark Analysis'!$H102=Z$1,'Benchmark Analysis'!$H102+'Benchmark Analysis'!$C102=Z$1,'Benchmark Analysis'!$C102*2+'Benchmark Analysis'!$H102=Z$1,'Benchmark Analysis'!$C102*3+'Benchmark Analysis'!$H102=Z$1,'Benchmark Analysis'!$C102*4+'Benchmark Analysis'!$H102=Z$1,'Benchmark Analysis'!$C102*5+'Benchmark Analysis'!$H102=Z$1),'Benchmark Analysis'!$L102*(1+'Benchmark Analysis'!$C$110)^'Cash Flow'!Z$1," ")</f>
        <v xml:space="preserve"> </v>
      </c>
      <c r="AA106" s="8" t="str">
        <f>IF(OR('Benchmark Analysis'!$H102=AA$1,'Benchmark Analysis'!$H102+'Benchmark Analysis'!$C102=AA$1,'Benchmark Analysis'!$C102*2+'Benchmark Analysis'!$H102=AA$1,'Benchmark Analysis'!$C102*3+'Benchmark Analysis'!$H102=AA$1,'Benchmark Analysis'!$C102*4+'Benchmark Analysis'!$H102=AA$1,'Benchmark Analysis'!$C102*5+'Benchmark Analysis'!$H102=AA$1),'Benchmark Analysis'!$L102*(1+'Benchmark Analysis'!$C$110)^'Cash Flow'!AA$1," ")</f>
        <v xml:space="preserve"> </v>
      </c>
      <c r="AB106" s="8" t="str">
        <f>IF(OR('Benchmark Analysis'!$H102=AB$1,'Benchmark Analysis'!$H102+'Benchmark Analysis'!$C102=AB$1,'Benchmark Analysis'!$C102*2+'Benchmark Analysis'!$H102=AB$1,'Benchmark Analysis'!$C102*3+'Benchmark Analysis'!$H102=AB$1,'Benchmark Analysis'!$C102*4+'Benchmark Analysis'!$H102=AB$1,'Benchmark Analysis'!$C102*5+'Benchmark Analysis'!$H102=AB$1),'Benchmark Analysis'!$L102*(1+'Benchmark Analysis'!$C$110)^'Cash Flow'!AB$1," ")</f>
        <v xml:space="preserve"> </v>
      </c>
      <c r="AC106" s="8" t="str">
        <f>IF(OR('Benchmark Analysis'!$H102=AC$1,'Benchmark Analysis'!$H102+'Benchmark Analysis'!$C102=AC$1,'Benchmark Analysis'!$C102*2+'Benchmark Analysis'!$H102=AC$1,'Benchmark Analysis'!$C102*3+'Benchmark Analysis'!$H102=AC$1,'Benchmark Analysis'!$C102*4+'Benchmark Analysis'!$H102=AC$1,'Benchmark Analysis'!$C102*5+'Benchmark Analysis'!$H102=AC$1),'Benchmark Analysis'!$L102*(1+'Benchmark Analysis'!$C$110)^'Cash Flow'!AC$1," ")</f>
        <v xml:space="preserve"> </v>
      </c>
      <c r="AD106" s="8" t="str">
        <f>IF(OR('Benchmark Analysis'!$H102=AD$1,'Benchmark Analysis'!$H102+'Benchmark Analysis'!$C102=AD$1,'Benchmark Analysis'!$C102*2+'Benchmark Analysis'!$H102=AD$1,'Benchmark Analysis'!$C102*3+'Benchmark Analysis'!$H102=AD$1,'Benchmark Analysis'!$C102*4+'Benchmark Analysis'!$H102=AD$1,'Benchmark Analysis'!$C102*5+'Benchmark Analysis'!$H102=AD$1),'Benchmark Analysis'!$L102*(1+'Benchmark Analysis'!$C$110)^'Cash Flow'!AD$1," ")</f>
        <v xml:space="preserve"> </v>
      </c>
      <c r="AE106" s="8" t="str">
        <f>IF(OR('Benchmark Analysis'!$H102=AE$1,'Benchmark Analysis'!$H102+'Benchmark Analysis'!$C102=AE$1,'Benchmark Analysis'!$C102*2+'Benchmark Analysis'!$H102=AE$1,'Benchmark Analysis'!$C102*3+'Benchmark Analysis'!$H102=AE$1,'Benchmark Analysis'!$C102*4+'Benchmark Analysis'!$H102=AE$1,'Benchmark Analysis'!$C102*5+'Benchmark Analysis'!$H102=AE$1),'Benchmark Analysis'!$L102*(1+'Benchmark Analysis'!$C$110)^'Cash Flow'!AE$1," ")</f>
        <v xml:space="preserve"> </v>
      </c>
      <c r="AF106" s="8" t="str">
        <f>IF(OR('Benchmark Analysis'!$H102=AF$1,'Benchmark Analysis'!$H102+'Benchmark Analysis'!$C102=AF$1,'Benchmark Analysis'!$C102*2+'Benchmark Analysis'!$H102=AF$1,'Benchmark Analysis'!$C102*3+'Benchmark Analysis'!$H102=AF$1,'Benchmark Analysis'!$C102*4+'Benchmark Analysis'!$H102=AF$1,'Benchmark Analysis'!$C102*5+'Benchmark Analysis'!$H102=AF$1),'Benchmark Analysis'!$L102*(1+'Benchmark Analysis'!$C$110)^'Cash Flow'!AF$1," ")</f>
        <v xml:space="preserve"> </v>
      </c>
      <c r="AG106" s="8" t="str">
        <f>IF(OR('Benchmark Analysis'!$H102=AG$1,'Benchmark Analysis'!$H102+'Benchmark Analysis'!$C102=AG$1,'Benchmark Analysis'!$C102*2+'Benchmark Analysis'!$H102=AG$1,'Benchmark Analysis'!$C102*3+'Benchmark Analysis'!$H102=AG$1,'Benchmark Analysis'!$C102*4+'Benchmark Analysis'!$H102=AG$1,'Benchmark Analysis'!$C102*5+'Benchmark Analysis'!$H102=AG$1),'Benchmark Analysis'!$L102*(1+'Benchmark Analysis'!$C$110)^'Cash Flow'!AG$1," ")</f>
        <v xml:space="preserve"> </v>
      </c>
    </row>
    <row r="107" spans="1:33" x14ac:dyDescent="0.2">
      <c r="A107" s="80">
        <f>'Benchmark Analysis'!A103</f>
        <v>33</v>
      </c>
      <c r="B107" s="66" t="str">
        <f>'Benchmark Analysis'!B103</f>
        <v>Pedestrian paving - brick - lift and re-set</v>
      </c>
      <c r="C107" s="7"/>
      <c r="D107" s="8" t="str">
        <f>IF(OR('Benchmark Analysis'!$H103=D$1,'Benchmark Analysis'!$H103+'Benchmark Analysis'!$C103=D$1,'Benchmark Analysis'!$C103*2+'Benchmark Analysis'!$H103=D$1,'Benchmark Analysis'!$C103*3+'Benchmark Analysis'!$H103=D$1,'Benchmark Analysis'!$C103*4+'Benchmark Analysis'!$H103=D$1,'Benchmark Analysis'!$C103*5+'Benchmark Analysis'!$H103=D$1),'Benchmark Analysis'!$L103*(1+'Benchmark Analysis'!$C$110)^'Cash Flow'!D$1," ")</f>
        <v xml:space="preserve"> </v>
      </c>
      <c r="E107" s="8" t="str">
        <f>IF(OR('Benchmark Analysis'!$H103=E$1,'Benchmark Analysis'!$H103+'Benchmark Analysis'!$C103=E$1,'Benchmark Analysis'!$C103*2+'Benchmark Analysis'!$H103=E$1,'Benchmark Analysis'!$C103*3+'Benchmark Analysis'!$H103=E$1,'Benchmark Analysis'!$C103*4+'Benchmark Analysis'!$H103=E$1,'Benchmark Analysis'!$C103*5+'Benchmark Analysis'!$H103=E$1),'Benchmark Analysis'!$L103*(1+'Benchmark Analysis'!$C$110)^'Cash Flow'!E$1," ")</f>
        <v xml:space="preserve"> </v>
      </c>
      <c r="F107" s="8">
        <f>IF(OR('Benchmark Analysis'!$H103=F$1,'Benchmark Analysis'!$H103+'Benchmark Analysis'!$C103=F$1,'Benchmark Analysis'!$C103*2+'Benchmark Analysis'!$H103=F$1,'Benchmark Analysis'!$C103*3+'Benchmark Analysis'!$H103=F$1,'Benchmark Analysis'!$C103*4+'Benchmark Analysis'!$H103=F$1,'Benchmark Analysis'!$C103*5+'Benchmark Analysis'!$H103=F$1),'Benchmark Analysis'!$L103*(1+'Benchmark Analysis'!$C$110)^'Cash Flow'!F$1," ")</f>
        <v>8489.6639999999989</v>
      </c>
      <c r="G107" s="8" t="str">
        <f>IF(OR('Benchmark Analysis'!$H103=G$1,'Benchmark Analysis'!$H103+'Benchmark Analysis'!$C103=G$1,'Benchmark Analysis'!$C103*2+'Benchmark Analysis'!$H103=G$1,'Benchmark Analysis'!$C103*3+'Benchmark Analysis'!$H103=G$1,'Benchmark Analysis'!$C103*4+'Benchmark Analysis'!$H103=G$1,'Benchmark Analysis'!$C103*5+'Benchmark Analysis'!$H103=G$1),'Benchmark Analysis'!$L103*(1+'Benchmark Analysis'!$C$110)^'Cash Flow'!G$1," ")</f>
        <v xml:space="preserve"> </v>
      </c>
      <c r="H107" s="8" t="str">
        <f>IF(OR('Benchmark Analysis'!$H103=H$1,'Benchmark Analysis'!$H103+'Benchmark Analysis'!$C103=H$1,'Benchmark Analysis'!$C103*2+'Benchmark Analysis'!$H103=H$1,'Benchmark Analysis'!$C103*3+'Benchmark Analysis'!$H103=H$1,'Benchmark Analysis'!$C103*4+'Benchmark Analysis'!$H103=H$1,'Benchmark Analysis'!$C103*5+'Benchmark Analysis'!$H103=H$1),'Benchmark Analysis'!$L103*(1+'Benchmark Analysis'!$C$110)^'Cash Flow'!H$1," ")</f>
        <v xml:space="preserve"> </v>
      </c>
      <c r="I107" s="8" t="str">
        <f>IF(OR('Benchmark Analysis'!$H103=I$1,'Benchmark Analysis'!$H103+'Benchmark Analysis'!$C103=I$1,'Benchmark Analysis'!$C103*2+'Benchmark Analysis'!$H103=I$1,'Benchmark Analysis'!$C103*3+'Benchmark Analysis'!$H103=I$1,'Benchmark Analysis'!$C103*4+'Benchmark Analysis'!$H103=I$1,'Benchmark Analysis'!$C103*5+'Benchmark Analysis'!$H103=I$1),'Benchmark Analysis'!$L103*(1+'Benchmark Analysis'!$C$110)^'Cash Flow'!I$1," ")</f>
        <v xml:space="preserve"> </v>
      </c>
      <c r="J107" s="8" t="str">
        <f>IF(OR('Benchmark Analysis'!$H103=J$1,'Benchmark Analysis'!$H103+'Benchmark Analysis'!$C103=J$1,'Benchmark Analysis'!$C103*2+'Benchmark Analysis'!$H103=J$1,'Benchmark Analysis'!$C103*3+'Benchmark Analysis'!$H103=J$1,'Benchmark Analysis'!$C103*4+'Benchmark Analysis'!$H103=J$1,'Benchmark Analysis'!$C103*5+'Benchmark Analysis'!$H103=J$1),'Benchmark Analysis'!$L103*(1+'Benchmark Analysis'!$C$110)^'Cash Flow'!J$1," ")</f>
        <v xml:space="preserve"> </v>
      </c>
      <c r="K107" s="8" t="str">
        <f>IF(OR('Benchmark Analysis'!$H103=K$1,'Benchmark Analysis'!$H103+'Benchmark Analysis'!$C103=K$1,'Benchmark Analysis'!$C103*2+'Benchmark Analysis'!$H103=K$1,'Benchmark Analysis'!$C103*3+'Benchmark Analysis'!$H103=K$1,'Benchmark Analysis'!$C103*4+'Benchmark Analysis'!$H103=K$1,'Benchmark Analysis'!$C103*5+'Benchmark Analysis'!$H103=K$1),'Benchmark Analysis'!$L103*(1+'Benchmark Analysis'!$C$110)^'Cash Flow'!K$1," ")</f>
        <v xml:space="preserve"> </v>
      </c>
      <c r="L107" s="8" t="str">
        <f>IF(OR('Benchmark Analysis'!$H103=L$1,'Benchmark Analysis'!$H103+'Benchmark Analysis'!$C103=L$1,'Benchmark Analysis'!$C103*2+'Benchmark Analysis'!$H103=L$1,'Benchmark Analysis'!$C103*3+'Benchmark Analysis'!$H103=L$1,'Benchmark Analysis'!$C103*4+'Benchmark Analysis'!$H103=L$1,'Benchmark Analysis'!$C103*5+'Benchmark Analysis'!$H103=L$1),'Benchmark Analysis'!$L103*(1+'Benchmark Analysis'!$C$110)^'Cash Flow'!L$1," ")</f>
        <v xml:space="preserve"> </v>
      </c>
      <c r="M107" s="8" t="str">
        <f>IF(OR('Benchmark Analysis'!$H103=M$1,'Benchmark Analysis'!$H103+'Benchmark Analysis'!$C103=M$1,'Benchmark Analysis'!$C103*2+'Benchmark Analysis'!$H103=M$1,'Benchmark Analysis'!$C103*3+'Benchmark Analysis'!$H103=M$1,'Benchmark Analysis'!$C103*4+'Benchmark Analysis'!$H103=M$1,'Benchmark Analysis'!$C103*5+'Benchmark Analysis'!$H103=M$1),'Benchmark Analysis'!$L103*(1+'Benchmark Analysis'!$C$110)^'Cash Flow'!M$1," ")</f>
        <v xml:space="preserve"> </v>
      </c>
      <c r="N107" s="8" t="str">
        <f>IF(OR('Benchmark Analysis'!$H103=N$1,'Benchmark Analysis'!$H103+'Benchmark Analysis'!$C103=N$1,'Benchmark Analysis'!$C103*2+'Benchmark Analysis'!$H103=N$1,'Benchmark Analysis'!$C103*3+'Benchmark Analysis'!$H103=N$1,'Benchmark Analysis'!$C103*4+'Benchmark Analysis'!$H103=N$1,'Benchmark Analysis'!$C103*5+'Benchmark Analysis'!$H103=N$1),'Benchmark Analysis'!$L103*(1+'Benchmark Analysis'!$C$110)^'Cash Flow'!N$1," ")</f>
        <v xml:space="preserve"> </v>
      </c>
      <c r="O107" s="8" t="str">
        <f>IF(OR('Benchmark Analysis'!$H103=O$1,'Benchmark Analysis'!$H103+'Benchmark Analysis'!$C103=O$1,'Benchmark Analysis'!$C103*2+'Benchmark Analysis'!$H103=O$1,'Benchmark Analysis'!$C103*3+'Benchmark Analysis'!$H103=O$1,'Benchmark Analysis'!$C103*4+'Benchmark Analysis'!$H103=O$1,'Benchmark Analysis'!$C103*5+'Benchmark Analysis'!$H103=O$1),'Benchmark Analysis'!$L103*(1+'Benchmark Analysis'!$C$110)^'Cash Flow'!O$1," ")</f>
        <v xml:space="preserve"> </v>
      </c>
      <c r="P107" s="8" t="str">
        <f>IF(OR('Benchmark Analysis'!$H103=P$1,'Benchmark Analysis'!$H103+'Benchmark Analysis'!$C103=P$1,'Benchmark Analysis'!$C103*2+'Benchmark Analysis'!$H103=P$1,'Benchmark Analysis'!$C103*3+'Benchmark Analysis'!$H103=P$1,'Benchmark Analysis'!$C103*4+'Benchmark Analysis'!$H103=P$1,'Benchmark Analysis'!$C103*5+'Benchmark Analysis'!$H103=P$1),'Benchmark Analysis'!$L103*(1+'Benchmark Analysis'!$C$110)^'Cash Flow'!P$1," ")</f>
        <v xml:space="preserve"> </v>
      </c>
      <c r="Q107" s="8" t="str">
        <f>IF(OR('Benchmark Analysis'!$H103=Q$1,'Benchmark Analysis'!$H103+'Benchmark Analysis'!$C103=Q$1,'Benchmark Analysis'!$C103*2+'Benchmark Analysis'!$H103=Q$1,'Benchmark Analysis'!$C103*3+'Benchmark Analysis'!$H103=Q$1,'Benchmark Analysis'!$C103*4+'Benchmark Analysis'!$H103=Q$1,'Benchmark Analysis'!$C103*5+'Benchmark Analysis'!$H103=Q$1),'Benchmark Analysis'!$L103*(1+'Benchmark Analysis'!$C$110)^'Cash Flow'!Q$1," ")</f>
        <v xml:space="preserve"> </v>
      </c>
      <c r="R107" s="8" t="str">
        <f>IF(OR('Benchmark Analysis'!$H103=R$1,'Benchmark Analysis'!$H103+'Benchmark Analysis'!$C103=R$1,'Benchmark Analysis'!$C103*2+'Benchmark Analysis'!$H103=R$1,'Benchmark Analysis'!$C103*3+'Benchmark Analysis'!$H103=R$1,'Benchmark Analysis'!$C103*4+'Benchmark Analysis'!$H103=R$1,'Benchmark Analysis'!$C103*5+'Benchmark Analysis'!$H103=R$1),'Benchmark Analysis'!$L103*(1+'Benchmark Analysis'!$C$110)^'Cash Flow'!R$1," ")</f>
        <v xml:space="preserve"> </v>
      </c>
      <c r="S107" s="8" t="str">
        <f>IF(OR('Benchmark Analysis'!$H103=S$1,'Benchmark Analysis'!$H103+'Benchmark Analysis'!$C103=S$1,'Benchmark Analysis'!$C103*2+'Benchmark Analysis'!$H103=S$1,'Benchmark Analysis'!$C103*3+'Benchmark Analysis'!$H103=S$1,'Benchmark Analysis'!$C103*4+'Benchmark Analysis'!$H103=S$1,'Benchmark Analysis'!$C103*5+'Benchmark Analysis'!$H103=S$1),'Benchmark Analysis'!$L103*(1+'Benchmark Analysis'!$C$110)^'Cash Flow'!S$1," ")</f>
        <v xml:space="preserve"> </v>
      </c>
      <c r="T107" s="8" t="str">
        <f>IF(OR('Benchmark Analysis'!$H103=T$1,'Benchmark Analysis'!$H103+'Benchmark Analysis'!$C103=T$1,'Benchmark Analysis'!$C103*2+'Benchmark Analysis'!$H103=T$1,'Benchmark Analysis'!$C103*3+'Benchmark Analysis'!$H103=T$1,'Benchmark Analysis'!$C103*4+'Benchmark Analysis'!$H103=T$1,'Benchmark Analysis'!$C103*5+'Benchmark Analysis'!$H103=T$1),'Benchmark Analysis'!$L103*(1+'Benchmark Analysis'!$C$110)^'Cash Flow'!T$1," ")</f>
        <v xml:space="preserve"> </v>
      </c>
      <c r="U107" s="8" t="str">
        <f>IF(OR('Benchmark Analysis'!$H103=U$1,'Benchmark Analysis'!$H103+'Benchmark Analysis'!$C103=U$1,'Benchmark Analysis'!$C103*2+'Benchmark Analysis'!$H103=U$1,'Benchmark Analysis'!$C103*3+'Benchmark Analysis'!$H103=U$1,'Benchmark Analysis'!$C103*4+'Benchmark Analysis'!$H103=U$1,'Benchmark Analysis'!$C103*5+'Benchmark Analysis'!$H103=U$1),'Benchmark Analysis'!$L103*(1+'Benchmark Analysis'!$C$110)^'Cash Flow'!U$1," ")</f>
        <v xml:space="preserve"> </v>
      </c>
      <c r="V107" s="8" t="str">
        <f>IF(OR('Benchmark Analysis'!$H103=V$1,'Benchmark Analysis'!$H103+'Benchmark Analysis'!$C103=V$1,'Benchmark Analysis'!$C103*2+'Benchmark Analysis'!$H103=V$1,'Benchmark Analysis'!$C103*3+'Benchmark Analysis'!$H103=V$1,'Benchmark Analysis'!$C103*4+'Benchmark Analysis'!$H103=V$1,'Benchmark Analysis'!$C103*5+'Benchmark Analysis'!$H103=V$1),'Benchmark Analysis'!$L103*(1+'Benchmark Analysis'!$C$110)^'Cash Flow'!V$1," ")</f>
        <v xml:space="preserve"> </v>
      </c>
      <c r="W107" s="8" t="str">
        <f>IF(OR('Benchmark Analysis'!$H103=W$1,'Benchmark Analysis'!$H103+'Benchmark Analysis'!$C103=W$1,'Benchmark Analysis'!$C103*2+'Benchmark Analysis'!$H103=W$1,'Benchmark Analysis'!$C103*3+'Benchmark Analysis'!$H103=W$1,'Benchmark Analysis'!$C103*4+'Benchmark Analysis'!$H103=W$1,'Benchmark Analysis'!$C103*5+'Benchmark Analysis'!$H103=W$1),'Benchmark Analysis'!$L103*(1+'Benchmark Analysis'!$C$110)^'Cash Flow'!W$1," ")</f>
        <v xml:space="preserve"> </v>
      </c>
      <c r="X107" s="8" t="str">
        <f>IF(OR('Benchmark Analysis'!$H103=X$1,'Benchmark Analysis'!$H103+'Benchmark Analysis'!$C103=X$1,'Benchmark Analysis'!$C103*2+'Benchmark Analysis'!$H103=X$1,'Benchmark Analysis'!$C103*3+'Benchmark Analysis'!$H103=X$1,'Benchmark Analysis'!$C103*4+'Benchmark Analysis'!$H103=X$1,'Benchmark Analysis'!$C103*5+'Benchmark Analysis'!$H103=X$1),'Benchmark Analysis'!$L103*(1+'Benchmark Analysis'!$C$110)^'Cash Flow'!X$1," ")</f>
        <v xml:space="preserve"> </v>
      </c>
      <c r="Y107" s="8" t="str">
        <f>IF(OR('Benchmark Analysis'!$H103=Y$1,'Benchmark Analysis'!$H103+'Benchmark Analysis'!$C103=Y$1,'Benchmark Analysis'!$C103*2+'Benchmark Analysis'!$H103=Y$1,'Benchmark Analysis'!$C103*3+'Benchmark Analysis'!$H103=Y$1,'Benchmark Analysis'!$C103*4+'Benchmark Analysis'!$H103=Y$1,'Benchmark Analysis'!$C103*5+'Benchmark Analysis'!$H103=Y$1),'Benchmark Analysis'!$L103*(1+'Benchmark Analysis'!$C$110)^'Cash Flow'!Y$1," ")</f>
        <v xml:space="preserve"> </v>
      </c>
      <c r="Z107" s="8" t="str">
        <f>IF(OR('Benchmark Analysis'!$H103=Z$1,'Benchmark Analysis'!$H103+'Benchmark Analysis'!$C103=Z$1,'Benchmark Analysis'!$C103*2+'Benchmark Analysis'!$H103=Z$1,'Benchmark Analysis'!$C103*3+'Benchmark Analysis'!$H103=Z$1,'Benchmark Analysis'!$C103*4+'Benchmark Analysis'!$H103=Z$1,'Benchmark Analysis'!$C103*5+'Benchmark Analysis'!$H103=Z$1),'Benchmark Analysis'!$L103*(1+'Benchmark Analysis'!$C$110)^'Cash Flow'!Z$1," ")</f>
        <v xml:space="preserve"> </v>
      </c>
      <c r="AA107" s="8" t="str">
        <f>IF(OR('Benchmark Analysis'!$H103=AA$1,'Benchmark Analysis'!$H103+'Benchmark Analysis'!$C103=AA$1,'Benchmark Analysis'!$C103*2+'Benchmark Analysis'!$H103=AA$1,'Benchmark Analysis'!$C103*3+'Benchmark Analysis'!$H103=AA$1,'Benchmark Analysis'!$C103*4+'Benchmark Analysis'!$H103=AA$1,'Benchmark Analysis'!$C103*5+'Benchmark Analysis'!$H103=AA$1),'Benchmark Analysis'!$L103*(1+'Benchmark Analysis'!$C$110)^'Cash Flow'!AA$1," ")</f>
        <v xml:space="preserve"> </v>
      </c>
      <c r="AB107" s="8" t="str">
        <f>IF(OR('Benchmark Analysis'!$H103=AB$1,'Benchmark Analysis'!$H103+'Benchmark Analysis'!$C103=AB$1,'Benchmark Analysis'!$C103*2+'Benchmark Analysis'!$H103=AB$1,'Benchmark Analysis'!$C103*3+'Benchmark Analysis'!$H103=AB$1,'Benchmark Analysis'!$C103*4+'Benchmark Analysis'!$H103=AB$1,'Benchmark Analysis'!$C103*5+'Benchmark Analysis'!$H103=AB$1),'Benchmark Analysis'!$L103*(1+'Benchmark Analysis'!$C$110)^'Cash Flow'!AB$1," ")</f>
        <v xml:space="preserve"> </v>
      </c>
      <c r="AC107" s="8" t="str">
        <f>IF(OR('Benchmark Analysis'!$H103=AC$1,'Benchmark Analysis'!$H103+'Benchmark Analysis'!$C103=AC$1,'Benchmark Analysis'!$C103*2+'Benchmark Analysis'!$H103=AC$1,'Benchmark Analysis'!$C103*3+'Benchmark Analysis'!$H103=AC$1,'Benchmark Analysis'!$C103*4+'Benchmark Analysis'!$H103=AC$1,'Benchmark Analysis'!$C103*5+'Benchmark Analysis'!$H103=AC$1),'Benchmark Analysis'!$L103*(1+'Benchmark Analysis'!$C$110)^'Cash Flow'!AC$1," ")</f>
        <v xml:space="preserve"> </v>
      </c>
      <c r="AD107" s="8" t="str">
        <f>IF(OR('Benchmark Analysis'!$H103=AD$1,'Benchmark Analysis'!$H103+'Benchmark Analysis'!$C103=AD$1,'Benchmark Analysis'!$C103*2+'Benchmark Analysis'!$H103=AD$1,'Benchmark Analysis'!$C103*3+'Benchmark Analysis'!$H103=AD$1,'Benchmark Analysis'!$C103*4+'Benchmark Analysis'!$H103=AD$1,'Benchmark Analysis'!$C103*5+'Benchmark Analysis'!$H103=AD$1),'Benchmark Analysis'!$L103*(1+'Benchmark Analysis'!$C$110)^'Cash Flow'!AD$1," ")</f>
        <v xml:space="preserve"> </v>
      </c>
      <c r="AE107" s="8" t="str">
        <f>IF(OR('Benchmark Analysis'!$H103=AE$1,'Benchmark Analysis'!$H103+'Benchmark Analysis'!$C103=AE$1,'Benchmark Analysis'!$C103*2+'Benchmark Analysis'!$H103=AE$1,'Benchmark Analysis'!$C103*3+'Benchmark Analysis'!$H103=AE$1,'Benchmark Analysis'!$C103*4+'Benchmark Analysis'!$H103=AE$1,'Benchmark Analysis'!$C103*5+'Benchmark Analysis'!$H103=AE$1),'Benchmark Analysis'!$L103*(1+'Benchmark Analysis'!$C$110)^'Cash Flow'!AE$1," ")</f>
        <v xml:space="preserve"> </v>
      </c>
      <c r="AF107" s="8" t="str">
        <f>IF(OR('Benchmark Analysis'!$H103=AF$1,'Benchmark Analysis'!$H103+'Benchmark Analysis'!$C103=AF$1,'Benchmark Analysis'!$C103*2+'Benchmark Analysis'!$H103=AF$1,'Benchmark Analysis'!$C103*3+'Benchmark Analysis'!$H103=AF$1,'Benchmark Analysis'!$C103*4+'Benchmark Analysis'!$H103=AF$1,'Benchmark Analysis'!$C103*5+'Benchmark Analysis'!$H103=AF$1),'Benchmark Analysis'!$L103*(1+'Benchmark Analysis'!$C$110)^'Cash Flow'!AF$1," ")</f>
        <v xml:space="preserve"> </v>
      </c>
      <c r="AG107" s="8" t="str">
        <f>IF(OR('Benchmark Analysis'!$H103=AG$1,'Benchmark Analysis'!$H103+'Benchmark Analysis'!$C103=AG$1,'Benchmark Analysis'!$C103*2+'Benchmark Analysis'!$H103=AG$1,'Benchmark Analysis'!$C103*3+'Benchmark Analysis'!$H103=AG$1,'Benchmark Analysis'!$C103*4+'Benchmark Analysis'!$H103=AG$1,'Benchmark Analysis'!$C103*5+'Benchmark Analysis'!$H103=AG$1),'Benchmark Analysis'!$L103*(1+'Benchmark Analysis'!$C$110)^'Cash Flow'!AG$1," ")</f>
        <v xml:space="preserve"> </v>
      </c>
    </row>
    <row r="108" spans="1:33" x14ac:dyDescent="0.2">
      <c r="A108" s="80">
        <f>'Benchmark Analysis'!A104</f>
        <v>34</v>
      </c>
      <c r="B108" s="66" t="str">
        <f>'Benchmark Analysis'!B104</f>
        <v>Wooden fencing</v>
      </c>
      <c r="C108" s="7"/>
      <c r="D108" s="8" t="str">
        <f>IF(OR('Benchmark Analysis'!$H104=D$1,'Benchmark Analysis'!$H104+'Benchmark Analysis'!$C104=D$1,'Benchmark Analysis'!$C104*2+'Benchmark Analysis'!$H104=D$1,'Benchmark Analysis'!$C104*3+'Benchmark Analysis'!$H104=D$1,'Benchmark Analysis'!$C104*4+'Benchmark Analysis'!$H104=D$1,'Benchmark Analysis'!$C104*5+'Benchmark Analysis'!$H104=D$1),'Benchmark Analysis'!$L104*(1+'Benchmark Analysis'!$C$110)^'Cash Flow'!D$1," ")</f>
        <v xml:space="preserve"> </v>
      </c>
      <c r="E108" s="8" t="str">
        <f>IF(OR('Benchmark Analysis'!$H104=E$1,'Benchmark Analysis'!$H104+'Benchmark Analysis'!$C104=E$1,'Benchmark Analysis'!$C104*2+'Benchmark Analysis'!$H104=E$1,'Benchmark Analysis'!$C104*3+'Benchmark Analysis'!$H104=E$1,'Benchmark Analysis'!$C104*4+'Benchmark Analysis'!$H104=E$1,'Benchmark Analysis'!$C104*5+'Benchmark Analysis'!$H104=E$1),'Benchmark Analysis'!$L104*(1+'Benchmark Analysis'!$C$110)^'Cash Flow'!E$1," ")</f>
        <v xml:space="preserve"> </v>
      </c>
      <c r="F108" s="8" t="str">
        <f>IF(OR('Benchmark Analysis'!$H104=F$1,'Benchmark Analysis'!$H104+'Benchmark Analysis'!$C104=F$1,'Benchmark Analysis'!$C104*2+'Benchmark Analysis'!$H104=F$1,'Benchmark Analysis'!$C104*3+'Benchmark Analysis'!$H104=F$1,'Benchmark Analysis'!$C104*4+'Benchmark Analysis'!$H104=F$1,'Benchmark Analysis'!$C104*5+'Benchmark Analysis'!$H104=F$1),'Benchmark Analysis'!$L104*(1+'Benchmark Analysis'!$C$110)^'Cash Flow'!F$1," ")</f>
        <v xml:space="preserve"> </v>
      </c>
      <c r="G108" s="8" t="str">
        <f>IF(OR('Benchmark Analysis'!$H104=G$1,'Benchmark Analysis'!$H104+'Benchmark Analysis'!$C104=G$1,'Benchmark Analysis'!$C104*2+'Benchmark Analysis'!$H104=G$1,'Benchmark Analysis'!$C104*3+'Benchmark Analysis'!$H104=G$1,'Benchmark Analysis'!$C104*4+'Benchmark Analysis'!$H104=G$1,'Benchmark Analysis'!$C104*5+'Benchmark Analysis'!$H104=G$1),'Benchmark Analysis'!$L104*(1+'Benchmark Analysis'!$C$110)^'Cash Flow'!G$1," ")</f>
        <v xml:space="preserve"> </v>
      </c>
      <c r="H108" s="8" t="str">
        <f>IF(OR('Benchmark Analysis'!$H104=H$1,'Benchmark Analysis'!$H104+'Benchmark Analysis'!$C104=H$1,'Benchmark Analysis'!$C104*2+'Benchmark Analysis'!$H104=H$1,'Benchmark Analysis'!$C104*3+'Benchmark Analysis'!$H104=H$1,'Benchmark Analysis'!$C104*4+'Benchmark Analysis'!$H104=H$1,'Benchmark Analysis'!$C104*5+'Benchmark Analysis'!$H104=H$1),'Benchmark Analysis'!$L104*(1+'Benchmark Analysis'!$C$110)^'Cash Flow'!H$1," ")</f>
        <v xml:space="preserve"> </v>
      </c>
      <c r="I108" s="8" t="str">
        <f>IF(OR('Benchmark Analysis'!$H104=I$1,'Benchmark Analysis'!$H104+'Benchmark Analysis'!$C104=I$1,'Benchmark Analysis'!$C104*2+'Benchmark Analysis'!$H104=I$1,'Benchmark Analysis'!$C104*3+'Benchmark Analysis'!$H104=I$1,'Benchmark Analysis'!$C104*4+'Benchmark Analysis'!$H104=I$1,'Benchmark Analysis'!$C104*5+'Benchmark Analysis'!$H104=I$1),'Benchmark Analysis'!$L104*(1+'Benchmark Analysis'!$C$110)^'Cash Flow'!I$1," ")</f>
        <v xml:space="preserve"> </v>
      </c>
      <c r="J108" s="8" t="str">
        <f>IF(OR('Benchmark Analysis'!$H104=J$1,'Benchmark Analysis'!$H104+'Benchmark Analysis'!$C104=J$1,'Benchmark Analysis'!$C104*2+'Benchmark Analysis'!$H104=J$1,'Benchmark Analysis'!$C104*3+'Benchmark Analysis'!$H104=J$1,'Benchmark Analysis'!$C104*4+'Benchmark Analysis'!$H104=J$1,'Benchmark Analysis'!$C104*5+'Benchmark Analysis'!$H104=J$1),'Benchmark Analysis'!$L104*(1+'Benchmark Analysis'!$C$110)^'Cash Flow'!J$1," ")</f>
        <v xml:space="preserve"> </v>
      </c>
      <c r="K108" s="8" t="str">
        <f>IF(OR('Benchmark Analysis'!$H104=K$1,'Benchmark Analysis'!$H104+'Benchmark Analysis'!$C104=K$1,'Benchmark Analysis'!$C104*2+'Benchmark Analysis'!$H104=K$1,'Benchmark Analysis'!$C104*3+'Benchmark Analysis'!$H104=K$1,'Benchmark Analysis'!$C104*4+'Benchmark Analysis'!$H104=K$1,'Benchmark Analysis'!$C104*5+'Benchmark Analysis'!$H104=K$1),'Benchmark Analysis'!$L104*(1+'Benchmark Analysis'!$C$110)^'Cash Flow'!K$1," ")</f>
        <v xml:space="preserve"> </v>
      </c>
      <c r="L108" s="8" t="str">
        <f>IF(OR('Benchmark Analysis'!$H104=L$1,'Benchmark Analysis'!$H104+'Benchmark Analysis'!$C104=L$1,'Benchmark Analysis'!$C104*2+'Benchmark Analysis'!$H104=L$1,'Benchmark Analysis'!$C104*3+'Benchmark Analysis'!$H104=L$1,'Benchmark Analysis'!$C104*4+'Benchmark Analysis'!$H104=L$1,'Benchmark Analysis'!$C104*5+'Benchmark Analysis'!$H104=L$1),'Benchmark Analysis'!$L104*(1+'Benchmark Analysis'!$C$110)^'Cash Flow'!L$1," ")</f>
        <v xml:space="preserve"> </v>
      </c>
      <c r="M108" s="8" t="str">
        <f>IF(OR('Benchmark Analysis'!$H104=M$1,'Benchmark Analysis'!$H104+'Benchmark Analysis'!$C104=M$1,'Benchmark Analysis'!$C104*2+'Benchmark Analysis'!$H104=M$1,'Benchmark Analysis'!$C104*3+'Benchmark Analysis'!$H104=M$1,'Benchmark Analysis'!$C104*4+'Benchmark Analysis'!$H104=M$1,'Benchmark Analysis'!$C104*5+'Benchmark Analysis'!$H104=M$1),'Benchmark Analysis'!$L104*(1+'Benchmark Analysis'!$C$110)^'Cash Flow'!M$1," ")</f>
        <v xml:space="preserve"> </v>
      </c>
      <c r="N108" s="8" t="str">
        <f>IF(OR('Benchmark Analysis'!$H104=N$1,'Benchmark Analysis'!$H104+'Benchmark Analysis'!$C104=N$1,'Benchmark Analysis'!$C104*2+'Benchmark Analysis'!$H104=N$1,'Benchmark Analysis'!$C104*3+'Benchmark Analysis'!$H104=N$1,'Benchmark Analysis'!$C104*4+'Benchmark Analysis'!$H104=N$1,'Benchmark Analysis'!$C104*5+'Benchmark Analysis'!$H104=N$1),'Benchmark Analysis'!$L104*(1+'Benchmark Analysis'!$C$110)^'Cash Flow'!N$1," ")</f>
        <v xml:space="preserve"> </v>
      </c>
      <c r="O108" s="8">
        <f>IF(OR('Benchmark Analysis'!$H104=O$1,'Benchmark Analysis'!$H104+'Benchmark Analysis'!$C104=O$1,'Benchmark Analysis'!$C104*2+'Benchmark Analysis'!$H104=O$1,'Benchmark Analysis'!$C104*3+'Benchmark Analysis'!$H104=O$1,'Benchmark Analysis'!$C104*4+'Benchmark Analysis'!$H104=O$1,'Benchmark Analysis'!$C104*5+'Benchmark Analysis'!$H104=O$1),'Benchmark Analysis'!$L104*(1+'Benchmark Analysis'!$C$110)^'Cash Flow'!O$1," ")</f>
        <v>8370.3958441127979</v>
      </c>
      <c r="P108" s="8" t="str">
        <f>IF(OR('Benchmark Analysis'!$H104=P$1,'Benchmark Analysis'!$H104+'Benchmark Analysis'!$C104=P$1,'Benchmark Analysis'!$C104*2+'Benchmark Analysis'!$H104=P$1,'Benchmark Analysis'!$C104*3+'Benchmark Analysis'!$H104=P$1,'Benchmark Analysis'!$C104*4+'Benchmark Analysis'!$H104=P$1,'Benchmark Analysis'!$C104*5+'Benchmark Analysis'!$H104=P$1),'Benchmark Analysis'!$L104*(1+'Benchmark Analysis'!$C$110)^'Cash Flow'!P$1," ")</f>
        <v xml:space="preserve"> </v>
      </c>
      <c r="Q108" s="8" t="str">
        <f>IF(OR('Benchmark Analysis'!$H104=Q$1,'Benchmark Analysis'!$H104+'Benchmark Analysis'!$C104=Q$1,'Benchmark Analysis'!$C104*2+'Benchmark Analysis'!$H104=Q$1,'Benchmark Analysis'!$C104*3+'Benchmark Analysis'!$H104=Q$1,'Benchmark Analysis'!$C104*4+'Benchmark Analysis'!$H104=Q$1,'Benchmark Analysis'!$C104*5+'Benchmark Analysis'!$H104=Q$1),'Benchmark Analysis'!$L104*(1+'Benchmark Analysis'!$C$110)^'Cash Flow'!Q$1," ")</f>
        <v xml:space="preserve"> </v>
      </c>
      <c r="R108" s="8" t="str">
        <f>IF(OR('Benchmark Analysis'!$H104=R$1,'Benchmark Analysis'!$H104+'Benchmark Analysis'!$C104=R$1,'Benchmark Analysis'!$C104*2+'Benchmark Analysis'!$H104=R$1,'Benchmark Analysis'!$C104*3+'Benchmark Analysis'!$H104=R$1,'Benchmark Analysis'!$C104*4+'Benchmark Analysis'!$H104=R$1,'Benchmark Analysis'!$C104*5+'Benchmark Analysis'!$H104=R$1),'Benchmark Analysis'!$L104*(1+'Benchmark Analysis'!$C$110)^'Cash Flow'!R$1," ")</f>
        <v xml:space="preserve"> </v>
      </c>
      <c r="S108" s="8" t="str">
        <f>IF(OR('Benchmark Analysis'!$H104=S$1,'Benchmark Analysis'!$H104+'Benchmark Analysis'!$C104=S$1,'Benchmark Analysis'!$C104*2+'Benchmark Analysis'!$H104=S$1,'Benchmark Analysis'!$C104*3+'Benchmark Analysis'!$H104=S$1,'Benchmark Analysis'!$C104*4+'Benchmark Analysis'!$H104=S$1,'Benchmark Analysis'!$C104*5+'Benchmark Analysis'!$H104=S$1),'Benchmark Analysis'!$L104*(1+'Benchmark Analysis'!$C$110)^'Cash Flow'!S$1," ")</f>
        <v xml:space="preserve"> </v>
      </c>
      <c r="T108" s="8" t="str">
        <f>IF(OR('Benchmark Analysis'!$H104=T$1,'Benchmark Analysis'!$H104+'Benchmark Analysis'!$C104=T$1,'Benchmark Analysis'!$C104*2+'Benchmark Analysis'!$H104=T$1,'Benchmark Analysis'!$C104*3+'Benchmark Analysis'!$H104=T$1,'Benchmark Analysis'!$C104*4+'Benchmark Analysis'!$H104=T$1,'Benchmark Analysis'!$C104*5+'Benchmark Analysis'!$H104=T$1),'Benchmark Analysis'!$L104*(1+'Benchmark Analysis'!$C$110)^'Cash Flow'!T$1," ")</f>
        <v xml:space="preserve"> </v>
      </c>
      <c r="U108" s="8" t="str">
        <f>IF(OR('Benchmark Analysis'!$H104=U$1,'Benchmark Analysis'!$H104+'Benchmark Analysis'!$C104=U$1,'Benchmark Analysis'!$C104*2+'Benchmark Analysis'!$H104=U$1,'Benchmark Analysis'!$C104*3+'Benchmark Analysis'!$H104=U$1,'Benchmark Analysis'!$C104*4+'Benchmark Analysis'!$H104=U$1,'Benchmark Analysis'!$C104*5+'Benchmark Analysis'!$H104=U$1),'Benchmark Analysis'!$L104*(1+'Benchmark Analysis'!$C$110)^'Cash Flow'!U$1," ")</f>
        <v xml:space="preserve"> </v>
      </c>
      <c r="V108" s="8" t="str">
        <f>IF(OR('Benchmark Analysis'!$H104=V$1,'Benchmark Analysis'!$H104+'Benchmark Analysis'!$C104=V$1,'Benchmark Analysis'!$C104*2+'Benchmark Analysis'!$H104=V$1,'Benchmark Analysis'!$C104*3+'Benchmark Analysis'!$H104=V$1,'Benchmark Analysis'!$C104*4+'Benchmark Analysis'!$H104=V$1,'Benchmark Analysis'!$C104*5+'Benchmark Analysis'!$H104=V$1),'Benchmark Analysis'!$L104*(1+'Benchmark Analysis'!$C$110)^'Cash Flow'!V$1," ")</f>
        <v xml:space="preserve"> </v>
      </c>
      <c r="W108" s="8" t="str">
        <f>IF(OR('Benchmark Analysis'!$H104=W$1,'Benchmark Analysis'!$H104+'Benchmark Analysis'!$C104=W$1,'Benchmark Analysis'!$C104*2+'Benchmark Analysis'!$H104=W$1,'Benchmark Analysis'!$C104*3+'Benchmark Analysis'!$H104=W$1,'Benchmark Analysis'!$C104*4+'Benchmark Analysis'!$H104=W$1,'Benchmark Analysis'!$C104*5+'Benchmark Analysis'!$H104=W$1),'Benchmark Analysis'!$L104*(1+'Benchmark Analysis'!$C$110)^'Cash Flow'!W$1," ")</f>
        <v xml:space="preserve"> </v>
      </c>
      <c r="X108" s="8" t="str">
        <f>IF(OR('Benchmark Analysis'!$H104=X$1,'Benchmark Analysis'!$H104+'Benchmark Analysis'!$C104=X$1,'Benchmark Analysis'!$C104*2+'Benchmark Analysis'!$H104=X$1,'Benchmark Analysis'!$C104*3+'Benchmark Analysis'!$H104=X$1,'Benchmark Analysis'!$C104*4+'Benchmark Analysis'!$H104=X$1,'Benchmark Analysis'!$C104*5+'Benchmark Analysis'!$H104=X$1),'Benchmark Analysis'!$L104*(1+'Benchmark Analysis'!$C$110)^'Cash Flow'!X$1," ")</f>
        <v xml:space="preserve"> </v>
      </c>
      <c r="Y108" s="8" t="str">
        <f>IF(OR('Benchmark Analysis'!$H104=Y$1,'Benchmark Analysis'!$H104+'Benchmark Analysis'!$C104=Y$1,'Benchmark Analysis'!$C104*2+'Benchmark Analysis'!$H104=Y$1,'Benchmark Analysis'!$C104*3+'Benchmark Analysis'!$H104=Y$1,'Benchmark Analysis'!$C104*4+'Benchmark Analysis'!$H104=Y$1,'Benchmark Analysis'!$C104*5+'Benchmark Analysis'!$H104=Y$1),'Benchmark Analysis'!$L104*(1+'Benchmark Analysis'!$C$110)^'Cash Flow'!Y$1," ")</f>
        <v xml:space="preserve"> </v>
      </c>
      <c r="Z108" s="8" t="str">
        <f>IF(OR('Benchmark Analysis'!$H104=Z$1,'Benchmark Analysis'!$H104+'Benchmark Analysis'!$C104=Z$1,'Benchmark Analysis'!$C104*2+'Benchmark Analysis'!$H104=Z$1,'Benchmark Analysis'!$C104*3+'Benchmark Analysis'!$H104=Z$1,'Benchmark Analysis'!$C104*4+'Benchmark Analysis'!$H104=Z$1,'Benchmark Analysis'!$C104*5+'Benchmark Analysis'!$H104=Z$1),'Benchmark Analysis'!$L104*(1+'Benchmark Analysis'!$C$110)^'Cash Flow'!Z$1," ")</f>
        <v xml:space="preserve"> </v>
      </c>
      <c r="AA108" s="8" t="str">
        <f>IF(OR('Benchmark Analysis'!$H104=AA$1,'Benchmark Analysis'!$H104+'Benchmark Analysis'!$C104=AA$1,'Benchmark Analysis'!$C104*2+'Benchmark Analysis'!$H104=AA$1,'Benchmark Analysis'!$C104*3+'Benchmark Analysis'!$H104=AA$1,'Benchmark Analysis'!$C104*4+'Benchmark Analysis'!$H104=AA$1,'Benchmark Analysis'!$C104*5+'Benchmark Analysis'!$H104=AA$1),'Benchmark Analysis'!$L104*(1+'Benchmark Analysis'!$C$110)^'Cash Flow'!AA$1," ")</f>
        <v xml:space="preserve"> </v>
      </c>
      <c r="AB108" s="8" t="str">
        <f>IF(OR('Benchmark Analysis'!$H104=AB$1,'Benchmark Analysis'!$H104+'Benchmark Analysis'!$C104=AB$1,'Benchmark Analysis'!$C104*2+'Benchmark Analysis'!$H104=AB$1,'Benchmark Analysis'!$C104*3+'Benchmark Analysis'!$H104=AB$1,'Benchmark Analysis'!$C104*4+'Benchmark Analysis'!$H104=AB$1,'Benchmark Analysis'!$C104*5+'Benchmark Analysis'!$H104=AB$1),'Benchmark Analysis'!$L104*(1+'Benchmark Analysis'!$C$110)^'Cash Flow'!AB$1," ")</f>
        <v xml:space="preserve"> </v>
      </c>
      <c r="AC108" s="8" t="str">
        <f>IF(OR('Benchmark Analysis'!$H104=AC$1,'Benchmark Analysis'!$H104+'Benchmark Analysis'!$C104=AC$1,'Benchmark Analysis'!$C104*2+'Benchmark Analysis'!$H104=AC$1,'Benchmark Analysis'!$C104*3+'Benchmark Analysis'!$H104=AC$1,'Benchmark Analysis'!$C104*4+'Benchmark Analysis'!$H104=AC$1,'Benchmark Analysis'!$C104*5+'Benchmark Analysis'!$H104=AC$1),'Benchmark Analysis'!$L104*(1+'Benchmark Analysis'!$C$110)^'Cash Flow'!AC$1," ")</f>
        <v xml:space="preserve"> </v>
      </c>
      <c r="AD108" s="8" t="str">
        <f>IF(OR('Benchmark Analysis'!$H104=AD$1,'Benchmark Analysis'!$H104+'Benchmark Analysis'!$C104=AD$1,'Benchmark Analysis'!$C104*2+'Benchmark Analysis'!$H104=AD$1,'Benchmark Analysis'!$C104*3+'Benchmark Analysis'!$H104=AD$1,'Benchmark Analysis'!$C104*4+'Benchmark Analysis'!$H104=AD$1,'Benchmark Analysis'!$C104*5+'Benchmark Analysis'!$H104=AD$1),'Benchmark Analysis'!$L104*(1+'Benchmark Analysis'!$C$110)^'Cash Flow'!AD$1," ")</f>
        <v xml:space="preserve"> </v>
      </c>
      <c r="AE108" s="8" t="str">
        <f>IF(OR('Benchmark Analysis'!$H104=AE$1,'Benchmark Analysis'!$H104+'Benchmark Analysis'!$C104=AE$1,'Benchmark Analysis'!$C104*2+'Benchmark Analysis'!$H104=AE$1,'Benchmark Analysis'!$C104*3+'Benchmark Analysis'!$H104=AE$1,'Benchmark Analysis'!$C104*4+'Benchmark Analysis'!$H104=AE$1,'Benchmark Analysis'!$C104*5+'Benchmark Analysis'!$H104=AE$1),'Benchmark Analysis'!$L104*(1+'Benchmark Analysis'!$C$110)^'Cash Flow'!AE$1," ")</f>
        <v xml:space="preserve"> </v>
      </c>
      <c r="AF108" s="8" t="str">
        <f>IF(OR('Benchmark Analysis'!$H104=AF$1,'Benchmark Analysis'!$H104+'Benchmark Analysis'!$C104=AF$1,'Benchmark Analysis'!$C104*2+'Benchmark Analysis'!$H104=AF$1,'Benchmark Analysis'!$C104*3+'Benchmark Analysis'!$H104=AF$1,'Benchmark Analysis'!$C104*4+'Benchmark Analysis'!$H104=AF$1,'Benchmark Analysis'!$C104*5+'Benchmark Analysis'!$H104=AF$1),'Benchmark Analysis'!$L104*(1+'Benchmark Analysis'!$C$110)^'Cash Flow'!AF$1," ")</f>
        <v xml:space="preserve"> </v>
      </c>
      <c r="AG108" s="8" t="str">
        <f>IF(OR('Benchmark Analysis'!$H104=AG$1,'Benchmark Analysis'!$H104+'Benchmark Analysis'!$C104=AG$1,'Benchmark Analysis'!$C104*2+'Benchmark Analysis'!$H104=AG$1,'Benchmark Analysis'!$C104*3+'Benchmark Analysis'!$H104=AG$1,'Benchmark Analysis'!$C104*4+'Benchmark Analysis'!$H104=AG$1,'Benchmark Analysis'!$C104*5+'Benchmark Analysis'!$H104=AG$1),'Benchmark Analysis'!$L104*(1+'Benchmark Analysis'!$C$110)^'Cash Flow'!AG$1," ")</f>
        <v xml:space="preserve"> </v>
      </c>
    </row>
    <row r="109" spans="1:33" x14ac:dyDescent="0.2">
      <c r="A109" s="80">
        <f>'Benchmark Analysis'!A105</f>
        <v>35</v>
      </c>
      <c r="B109" s="66" t="str">
        <f>'Benchmark Analysis'!B105</f>
        <v>Wooden benches</v>
      </c>
      <c r="C109" s="7"/>
      <c r="D109" s="8" t="str">
        <f>IF(OR('Benchmark Analysis'!$H105=D$1,'Benchmark Analysis'!$H105+'Benchmark Analysis'!$C105=D$1,'Benchmark Analysis'!$C105*2+'Benchmark Analysis'!$H105=D$1,'Benchmark Analysis'!$C105*3+'Benchmark Analysis'!$H105=D$1,'Benchmark Analysis'!$C105*4+'Benchmark Analysis'!$H105=D$1,'Benchmark Analysis'!$C105*5+'Benchmark Analysis'!$H105=D$1),'Benchmark Analysis'!$L105*(1+'Benchmark Analysis'!$C$110)^'Cash Flow'!D$1," ")</f>
        <v xml:space="preserve"> </v>
      </c>
      <c r="E109" s="8" t="str">
        <f>IF(OR('Benchmark Analysis'!$H105=E$1,'Benchmark Analysis'!$H105+'Benchmark Analysis'!$C105=E$1,'Benchmark Analysis'!$C105*2+'Benchmark Analysis'!$H105=E$1,'Benchmark Analysis'!$C105*3+'Benchmark Analysis'!$H105=E$1,'Benchmark Analysis'!$C105*4+'Benchmark Analysis'!$H105=E$1,'Benchmark Analysis'!$C105*5+'Benchmark Analysis'!$H105=E$1),'Benchmark Analysis'!$L105*(1+'Benchmark Analysis'!$C$110)^'Cash Flow'!E$1," ")</f>
        <v xml:space="preserve"> </v>
      </c>
      <c r="F109" s="8" t="str">
        <f>IF(OR('Benchmark Analysis'!$H105=F$1,'Benchmark Analysis'!$H105+'Benchmark Analysis'!$C105=F$1,'Benchmark Analysis'!$C105*2+'Benchmark Analysis'!$H105=F$1,'Benchmark Analysis'!$C105*3+'Benchmark Analysis'!$H105=F$1,'Benchmark Analysis'!$C105*4+'Benchmark Analysis'!$H105=F$1,'Benchmark Analysis'!$C105*5+'Benchmark Analysis'!$H105=F$1),'Benchmark Analysis'!$L105*(1+'Benchmark Analysis'!$C$110)^'Cash Flow'!F$1," ")</f>
        <v xml:space="preserve"> </v>
      </c>
      <c r="G109" s="8" t="str">
        <f>IF(OR('Benchmark Analysis'!$H105=G$1,'Benchmark Analysis'!$H105+'Benchmark Analysis'!$C105=G$1,'Benchmark Analysis'!$C105*2+'Benchmark Analysis'!$H105=G$1,'Benchmark Analysis'!$C105*3+'Benchmark Analysis'!$H105=G$1,'Benchmark Analysis'!$C105*4+'Benchmark Analysis'!$H105=G$1,'Benchmark Analysis'!$C105*5+'Benchmark Analysis'!$H105=G$1),'Benchmark Analysis'!$L105*(1+'Benchmark Analysis'!$C$110)^'Cash Flow'!G$1," ")</f>
        <v xml:space="preserve"> </v>
      </c>
      <c r="H109" s="8">
        <f>IF(OR('Benchmark Analysis'!$H105=H$1,'Benchmark Analysis'!$H105+'Benchmark Analysis'!$C105=H$1,'Benchmark Analysis'!$C105*2+'Benchmark Analysis'!$H105=H$1,'Benchmark Analysis'!$C105*3+'Benchmark Analysis'!$H105=H$1,'Benchmark Analysis'!$C105*4+'Benchmark Analysis'!$H105=H$1,'Benchmark Analysis'!$C105*5+'Benchmark Analysis'!$H105=H$1),'Benchmark Analysis'!$L105*(1+'Benchmark Analysis'!$C$110)^'Cash Flow'!H$1," ")</f>
        <v>4416.3232128</v>
      </c>
      <c r="I109" s="8" t="str">
        <f>IF(OR('Benchmark Analysis'!$H105=I$1,'Benchmark Analysis'!$H105+'Benchmark Analysis'!$C105=I$1,'Benchmark Analysis'!$C105*2+'Benchmark Analysis'!$H105=I$1,'Benchmark Analysis'!$C105*3+'Benchmark Analysis'!$H105=I$1,'Benchmark Analysis'!$C105*4+'Benchmark Analysis'!$H105=I$1,'Benchmark Analysis'!$C105*5+'Benchmark Analysis'!$H105=I$1),'Benchmark Analysis'!$L105*(1+'Benchmark Analysis'!$C$110)^'Cash Flow'!I$1," ")</f>
        <v xml:space="preserve"> </v>
      </c>
      <c r="J109" s="8" t="str">
        <f>IF(OR('Benchmark Analysis'!$H105=J$1,'Benchmark Analysis'!$H105+'Benchmark Analysis'!$C105=J$1,'Benchmark Analysis'!$C105*2+'Benchmark Analysis'!$H105=J$1,'Benchmark Analysis'!$C105*3+'Benchmark Analysis'!$H105=J$1,'Benchmark Analysis'!$C105*4+'Benchmark Analysis'!$H105=J$1,'Benchmark Analysis'!$C105*5+'Benchmark Analysis'!$H105=J$1),'Benchmark Analysis'!$L105*(1+'Benchmark Analysis'!$C$110)^'Cash Flow'!J$1," ")</f>
        <v xml:space="preserve"> </v>
      </c>
      <c r="K109" s="8" t="str">
        <f>IF(OR('Benchmark Analysis'!$H105=K$1,'Benchmark Analysis'!$H105+'Benchmark Analysis'!$C105=K$1,'Benchmark Analysis'!$C105*2+'Benchmark Analysis'!$H105=K$1,'Benchmark Analysis'!$C105*3+'Benchmark Analysis'!$H105=K$1,'Benchmark Analysis'!$C105*4+'Benchmark Analysis'!$H105=K$1,'Benchmark Analysis'!$C105*5+'Benchmark Analysis'!$H105=K$1),'Benchmark Analysis'!$L105*(1+'Benchmark Analysis'!$C$110)^'Cash Flow'!K$1," ")</f>
        <v xml:space="preserve"> </v>
      </c>
      <c r="L109" s="8" t="str">
        <f>IF(OR('Benchmark Analysis'!$H105=L$1,'Benchmark Analysis'!$H105+'Benchmark Analysis'!$C105=L$1,'Benchmark Analysis'!$C105*2+'Benchmark Analysis'!$H105=L$1,'Benchmark Analysis'!$C105*3+'Benchmark Analysis'!$H105=L$1,'Benchmark Analysis'!$C105*4+'Benchmark Analysis'!$H105=L$1,'Benchmark Analysis'!$C105*5+'Benchmark Analysis'!$H105=L$1),'Benchmark Analysis'!$L105*(1+'Benchmark Analysis'!$C$110)^'Cash Flow'!L$1," ")</f>
        <v xml:space="preserve"> </v>
      </c>
      <c r="M109" s="8" t="str">
        <f>IF(OR('Benchmark Analysis'!$H105=M$1,'Benchmark Analysis'!$H105+'Benchmark Analysis'!$C105=M$1,'Benchmark Analysis'!$C105*2+'Benchmark Analysis'!$H105=M$1,'Benchmark Analysis'!$C105*3+'Benchmark Analysis'!$H105=M$1,'Benchmark Analysis'!$C105*4+'Benchmark Analysis'!$H105=M$1,'Benchmark Analysis'!$C105*5+'Benchmark Analysis'!$H105=M$1),'Benchmark Analysis'!$L105*(1+'Benchmark Analysis'!$C$110)^'Cash Flow'!M$1," ")</f>
        <v xml:space="preserve"> </v>
      </c>
      <c r="N109" s="8" t="str">
        <f>IF(OR('Benchmark Analysis'!$H105=N$1,'Benchmark Analysis'!$H105+'Benchmark Analysis'!$C105=N$1,'Benchmark Analysis'!$C105*2+'Benchmark Analysis'!$H105=N$1,'Benchmark Analysis'!$C105*3+'Benchmark Analysis'!$H105=N$1,'Benchmark Analysis'!$C105*4+'Benchmark Analysis'!$H105=N$1,'Benchmark Analysis'!$C105*5+'Benchmark Analysis'!$H105=N$1),'Benchmark Analysis'!$L105*(1+'Benchmark Analysis'!$C$110)^'Cash Flow'!N$1," ")</f>
        <v xml:space="preserve"> </v>
      </c>
      <c r="O109" s="8" t="str">
        <f>IF(OR('Benchmark Analysis'!$H105=O$1,'Benchmark Analysis'!$H105+'Benchmark Analysis'!$C105=O$1,'Benchmark Analysis'!$C105*2+'Benchmark Analysis'!$H105=O$1,'Benchmark Analysis'!$C105*3+'Benchmark Analysis'!$H105=O$1,'Benchmark Analysis'!$C105*4+'Benchmark Analysis'!$H105=O$1,'Benchmark Analysis'!$C105*5+'Benchmark Analysis'!$H105=O$1),'Benchmark Analysis'!$L105*(1+'Benchmark Analysis'!$C$110)^'Cash Flow'!O$1," ")</f>
        <v xml:space="preserve"> </v>
      </c>
      <c r="P109" s="8" t="str">
        <f>IF(OR('Benchmark Analysis'!$H105=P$1,'Benchmark Analysis'!$H105+'Benchmark Analysis'!$C105=P$1,'Benchmark Analysis'!$C105*2+'Benchmark Analysis'!$H105=P$1,'Benchmark Analysis'!$C105*3+'Benchmark Analysis'!$H105=P$1,'Benchmark Analysis'!$C105*4+'Benchmark Analysis'!$H105=P$1,'Benchmark Analysis'!$C105*5+'Benchmark Analysis'!$H105=P$1),'Benchmark Analysis'!$L105*(1+'Benchmark Analysis'!$C$110)^'Cash Flow'!P$1," ")</f>
        <v xml:space="preserve"> </v>
      </c>
      <c r="Q109" s="8" t="str">
        <f>IF(OR('Benchmark Analysis'!$H105=Q$1,'Benchmark Analysis'!$H105+'Benchmark Analysis'!$C105=Q$1,'Benchmark Analysis'!$C105*2+'Benchmark Analysis'!$H105=Q$1,'Benchmark Analysis'!$C105*3+'Benchmark Analysis'!$H105=Q$1,'Benchmark Analysis'!$C105*4+'Benchmark Analysis'!$H105=Q$1,'Benchmark Analysis'!$C105*5+'Benchmark Analysis'!$H105=Q$1),'Benchmark Analysis'!$L105*(1+'Benchmark Analysis'!$C$110)^'Cash Flow'!Q$1," ")</f>
        <v xml:space="preserve"> </v>
      </c>
      <c r="R109" s="8" t="str">
        <f>IF(OR('Benchmark Analysis'!$H105=R$1,'Benchmark Analysis'!$H105+'Benchmark Analysis'!$C105=R$1,'Benchmark Analysis'!$C105*2+'Benchmark Analysis'!$H105=R$1,'Benchmark Analysis'!$C105*3+'Benchmark Analysis'!$H105=R$1,'Benchmark Analysis'!$C105*4+'Benchmark Analysis'!$H105=R$1,'Benchmark Analysis'!$C105*5+'Benchmark Analysis'!$H105=R$1),'Benchmark Analysis'!$L105*(1+'Benchmark Analysis'!$C$110)^'Cash Flow'!R$1," ")</f>
        <v xml:space="preserve"> </v>
      </c>
      <c r="S109" s="8" t="str">
        <f>IF(OR('Benchmark Analysis'!$H105=S$1,'Benchmark Analysis'!$H105+'Benchmark Analysis'!$C105=S$1,'Benchmark Analysis'!$C105*2+'Benchmark Analysis'!$H105=S$1,'Benchmark Analysis'!$C105*3+'Benchmark Analysis'!$H105=S$1,'Benchmark Analysis'!$C105*4+'Benchmark Analysis'!$H105=S$1,'Benchmark Analysis'!$C105*5+'Benchmark Analysis'!$H105=S$1),'Benchmark Analysis'!$L105*(1+'Benchmark Analysis'!$C$110)^'Cash Flow'!S$1," ")</f>
        <v xml:space="preserve"> </v>
      </c>
      <c r="T109" s="8" t="str">
        <f>IF(OR('Benchmark Analysis'!$H105=T$1,'Benchmark Analysis'!$H105+'Benchmark Analysis'!$C105=T$1,'Benchmark Analysis'!$C105*2+'Benchmark Analysis'!$H105=T$1,'Benchmark Analysis'!$C105*3+'Benchmark Analysis'!$H105=T$1,'Benchmark Analysis'!$C105*4+'Benchmark Analysis'!$H105=T$1,'Benchmark Analysis'!$C105*5+'Benchmark Analysis'!$H105=T$1),'Benchmark Analysis'!$L105*(1+'Benchmark Analysis'!$C$110)^'Cash Flow'!T$1," ")</f>
        <v xml:space="preserve"> </v>
      </c>
      <c r="U109" s="8" t="str">
        <f>IF(OR('Benchmark Analysis'!$H105=U$1,'Benchmark Analysis'!$H105+'Benchmark Analysis'!$C105=U$1,'Benchmark Analysis'!$C105*2+'Benchmark Analysis'!$H105=U$1,'Benchmark Analysis'!$C105*3+'Benchmark Analysis'!$H105=U$1,'Benchmark Analysis'!$C105*4+'Benchmark Analysis'!$H105=U$1,'Benchmark Analysis'!$C105*5+'Benchmark Analysis'!$H105=U$1),'Benchmark Analysis'!$L105*(1+'Benchmark Analysis'!$C$110)^'Cash Flow'!U$1," ")</f>
        <v xml:space="preserve"> </v>
      </c>
      <c r="V109" s="8" t="str">
        <f>IF(OR('Benchmark Analysis'!$H105=V$1,'Benchmark Analysis'!$H105+'Benchmark Analysis'!$C105=V$1,'Benchmark Analysis'!$C105*2+'Benchmark Analysis'!$H105=V$1,'Benchmark Analysis'!$C105*3+'Benchmark Analysis'!$H105=V$1,'Benchmark Analysis'!$C105*4+'Benchmark Analysis'!$H105=V$1,'Benchmark Analysis'!$C105*5+'Benchmark Analysis'!$H105=V$1),'Benchmark Analysis'!$L105*(1+'Benchmark Analysis'!$C$110)^'Cash Flow'!V$1," ")</f>
        <v xml:space="preserve"> </v>
      </c>
      <c r="W109" s="8" t="str">
        <f>IF(OR('Benchmark Analysis'!$H105=W$1,'Benchmark Analysis'!$H105+'Benchmark Analysis'!$C105=W$1,'Benchmark Analysis'!$C105*2+'Benchmark Analysis'!$H105=W$1,'Benchmark Analysis'!$C105*3+'Benchmark Analysis'!$H105=W$1,'Benchmark Analysis'!$C105*4+'Benchmark Analysis'!$H105=W$1,'Benchmark Analysis'!$C105*5+'Benchmark Analysis'!$H105=W$1),'Benchmark Analysis'!$L105*(1+'Benchmark Analysis'!$C$110)^'Cash Flow'!W$1," ")</f>
        <v xml:space="preserve"> </v>
      </c>
      <c r="X109" s="8" t="str">
        <f>IF(OR('Benchmark Analysis'!$H105=X$1,'Benchmark Analysis'!$H105+'Benchmark Analysis'!$C105=X$1,'Benchmark Analysis'!$C105*2+'Benchmark Analysis'!$H105=X$1,'Benchmark Analysis'!$C105*3+'Benchmark Analysis'!$H105=X$1,'Benchmark Analysis'!$C105*4+'Benchmark Analysis'!$H105=X$1,'Benchmark Analysis'!$C105*5+'Benchmark Analysis'!$H105=X$1),'Benchmark Analysis'!$L105*(1+'Benchmark Analysis'!$C$110)^'Cash Flow'!X$1," ")</f>
        <v xml:space="preserve"> </v>
      </c>
      <c r="Y109" s="8" t="str">
        <f>IF(OR('Benchmark Analysis'!$H105=Y$1,'Benchmark Analysis'!$H105+'Benchmark Analysis'!$C105=Y$1,'Benchmark Analysis'!$C105*2+'Benchmark Analysis'!$H105=Y$1,'Benchmark Analysis'!$C105*3+'Benchmark Analysis'!$H105=Y$1,'Benchmark Analysis'!$C105*4+'Benchmark Analysis'!$H105=Y$1,'Benchmark Analysis'!$C105*5+'Benchmark Analysis'!$H105=Y$1),'Benchmark Analysis'!$L105*(1+'Benchmark Analysis'!$C$110)^'Cash Flow'!Y$1," ")</f>
        <v xml:space="preserve"> </v>
      </c>
      <c r="Z109" s="8" t="str">
        <f>IF(OR('Benchmark Analysis'!$H105=Z$1,'Benchmark Analysis'!$H105+'Benchmark Analysis'!$C105=Z$1,'Benchmark Analysis'!$C105*2+'Benchmark Analysis'!$H105=Z$1,'Benchmark Analysis'!$C105*3+'Benchmark Analysis'!$H105=Z$1,'Benchmark Analysis'!$C105*4+'Benchmark Analysis'!$H105=Z$1,'Benchmark Analysis'!$C105*5+'Benchmark Analysis'!$H105=Z$1),'Benchmark Analysis'!$L105*(1+'Benchmark Analysis'!$C$110)^'Cash Flow'!Z$1," ")</f>
        <v xml:space="preserve"> </v>
      </c>
      <c r="AA109" s="8" t="str">
        <f>IF(OR('Benchmark Analysis'!$H105=AA$1,'Benchmark Analysis'!$H105+'Benchmark Analysis'!$C105=AA$1,'Benchmark Analysis'!$C105*2+'Benchmark Analysis'!$H105=AA$1,'Benchmark Analysis'!$C105*3+'Benchmark Analysis'!$H105=AA$1,'Benchmark Analysis'!$C105*4+'Benchmark Analysis'!$H105=AA$1,'Benchmark Analysis'!$C105*5+'Benchmark Analysis'!$H105=AA$1),'Benchmark Analysis'!$L105*(1+'Benchmark Analysis'!$C$110)^'Cash Flow'!AA$1," ")</f>
        <v xml:space="preserve"> </v>
      </c>
      <c r="AB109" s="8" t="str">
        <f>IF(OR('Benchmark Analysis'!$H105=AB$1,'Benchmark Analysis'!$H105+'Benchmark Analysis'!$C105=AB$1,'Benchmark Analysis'!$C105*2+'Benchmark Analysis'!$H105=AB$1,'Benchmark Analysis'!$C105*3+'Benchmark Analysis'!$H105=AB$1,'Benchmark Analysis'!$C105*4+'Benchmark Analysis'!$H105=AB$1,'Benchmark Analysis'!$C105*5+'Benchmark Analysis'!$H105=AB$1),'Benchmark Analysis'!$L105*(1+'Benchmark Analysis'!$C$110)^'Cash Flow'!AB$1," ")</f>
        <v xml:space="preserve"> </v>
      </c>
      <c r="AC109" s="8" t="str">
        <f>IF(OR('Benchmark Analysis'!$H105=AC$1,'Benchmark Analysis'!$H105+'Benchmark Analysis'!$C105=AC$1,'Benchmark Analysis'!$C105*2+'Benchmark Analysis'!$H105=AC$1,'Benchmark Analysis'!$C105*3+'Benchmark Analysis'!$H105=AC$1,'Benchmark Analysis'!$C105*4+'Benchmark Analysis'!$H105=AC$1,'Benchmark Analysis'!$C105*5+'Benchmark Analysis'!$H105=AC$1),'Benchmark Analysis'!$L105*(1+'Benchmark Analysis'!$C$110)^'Cash Flow'!AC$1," ")</f>
        <v xml:space="preserve"> </v>
      </c>
      <c r="AD109" s="8" t="str">
        <f>IF(OR('Benchmark Analysis'!$H105=AD$1,'Benchmark Analysis'!$H105+'Benchmark Analysis'!$C105=AD$1,'Benchmark Analysis'!$C105*2+'Benchmark Analysis'!$H105=AD$1,'Benchmark Analysis'!$C105*3+'Benchmark Analysis'!$H105=AD$1,'Benchmark Analysis'!$C105*4+'Benchmark Analysis'!$H105=AD$1,'Benchmark Analysis'!$C105*5+'Benchmark Analysis'!$H105=AD$1),'Benchmark Analysis'!$L105*(1+'Benchmark Analysis'!$C$110)^'Cash Flow'!AD$1," ")</f>
        <v xml:space="preserve"> </v>
      </c>
      <c r="AE109" s="8" t="str">
        <f>IF(OR('Benchmark Analysis'!$H105=AE$1,'Benchmark Analysis'!$H105+'Benchmark Analysis'!$C105=AE$1,'Benchmark Analysis'!$C105*2+'Benchmark Analysis'!$H105=AE$1,'Benchmark Analysis'!$C105*3+'Benchmark Analysis'!$H105=AE$1,'Benchmark Analysis'!$C105*4+'Benchmark Analysis'!$H105=AE$1,'Benchmark Analysis'!$C105*5+'Benchmark Analysis'!$H105=AE$1),'Benchmark Analysis'!$L105*(1+'Benchmark Analysis'!$C$110)^'Cash Flow'!AE$1," ")</f>
        <v xml:space="preserve"> </v>
      </c>
      <c r="AF109" s="8" t="str">
        <f>IF(OR('Benchmark Analysis'!$H105=AF$1,'Benchmark Analysis'!$H105+'Benchmark Analysis'!$C105=AF$1,'Benchmark Analysis'!$C105*2+'Benchmark Analysis'!$H105=AF$1,'Benchmark Analysis'!$C105*3+'Benchmark Analysis'!$H105=AF$1,'Benchmark Analysis'!$C105*4+'Benchmark Analysis'!$H105=AF$1,'Benchmark Analysis'!$C105*5+'Benchmark Analysis'!$H105=AF$1),'Benchmark Analysis'!$L105*(1+'Benchmark Analysis'!$C$110)^'Cash Flow'!AF$1," ")</f>
        <v xml:space="preserve"> </v>
      </c>
      <c r="AG109" s="8" t="str">
        <f>IF(OR('Benchmark Analysis'!$H105=AG$1,'Benchmark Analysis'!$H105+'Benchmark Analysis'!$C105=AG$1,'Benchmark Analysis'!$C105*2+'Benchmark Analysis'!$H105=AG$1,'Benchmark Analysis'!$C105*3+'Benchmark Analysis'!$H105=AG$1,'Benchmark Analysis'!$C105*4+'Benchmark Analysis'!$H105=AG$1,'Benchmark Analysis'!$C105*5+'Benchmark Analysis'!$H105=AG$1),'Benchmark Analysis'!$L105*(1+'Benchmark Analysis'!$C$110)^'Cash Flow'!AG$1," ")</f>
        <v xml:space="preserve"> </v>
      </c>
    </row>
    <row r="110" spans="1:33" x14ac:dyDescent="0.2">
      <c r="A110" s="80">
        <f>'Benchmark Analysis'!A106</f>
        <v>36</v>
      </c>
      <c r="B110" s="66" t="str">
        <f>'Benchmark Analysis'!B106</f>
        <v>Irrigaion sprinkler system</v>
      </c>
      <c r="C110" s="7"/>
      <c r="D110" s="8" t="str">
        <f>IF(OR('Benchmark Analysis'!$H106=D$1,'Benchmark Analysis'!$H106+'Benchmark Analysis'!$C106=D$1,'Benchmark Analysis'!$C106*2+'Benchmark Analysis'!$H106=D$1,'Benchmark Analysis'!$C106*3+'Benchmark Analysis'!$H106=D$1,'Benchmark Analysis'!$C106*4+'Benchmark Analysis'!$H106=D$1,'Benchmark Analysis'!$C106*5+'Benchmark Analysis'!$H106=D$1),'Benchmark Analysis'!$L106*(1+'Benchmark Analysis'!$C$110)^'Cash Flow'!D$1," ")</f>
        <v xml:space="preserve"> </v>
      </c>
      <c r="E110" s="8" t="str">
        <f>IF(OR('Benchmark Analysis'!$H106=E$1,'Benchmark Analysis'!$H106+'Benchmark Analysis'!$C106=E$1,'Benchmark Analysis'!$C106*2+'Benchmark Analysis'!$H106=E$1,'Benchmark Analysis'!$C106*3+'Benchmark Analysis'!$H106=E$1,'Benchmark Analysis'!$C106*4+'Benchmark Analysis'!$H106=E$1,'Benchmark Analysis'!$C106*5+'Benchmark Analysis'!$H106=E$1),'Benchmark Analysis'!$L106*(1+'Benchmark Analysis'!$C$110)^'Cash Flow'!E$1," ")</f>
        <v xml:space="preserve"> </v>
      </c>
      <c r="F110" s="8" t="str">
        <f>IF(OR('Benchmark Analysis'!$H106=F$1,'Benchmark Analysis'!$H106+'Benchmark Analysis'!$C106=F$1,'Benchmark Analysis'!$C106*2+'Benchmark Analysis'!$H106=F$1,'Benchmark Analysis'!$C106*3+'Benchmark Analysis'!$H106=F$1,'Benchmark Analysis'!$C106*4+'Benchmark Analysis'!$H106=F$1,'Benchmark Analysis'!$C106*5+'Benchmark Analysis'!$H106=F$1),'Benchmark Analysis'!$L106*(1+'Benchmark Analysis'!$C$110)^'Cash Flow'!F$1," ")</f>
        <v xml:space="preserve"> </v>
      </c>
      <c r="G110" s="8" t="str">
        <f>IF(OR('Benchmark Analysis'!$H106=G$1,'Benchmark Analysis'!$H106+'Benchmark Analysis'!$C106=G$1,'Benchmark Analysis'!$C106*2+'Benchmark Analysis'!$H106=G$1,'Benchmark Analysis'!$C106*3+'Benchmark Analysis'!$H106=G$1,'Benchmark Analysis'!$C106*4+'Benchmark Analysis'!$H106=G$1,'Benchmark Analysis'!$C106*5+'Benchmark Analysis'!$H106=G$1),'Benchmark Analysis'!$L106*(1+'Benchmark Analysis'!$C$110)^'Cash Flow'!G$1," ")</f>
        <v xml:space="preserve"> </v>
      </c>
      <c r="H110" s="8" t="str">
        <f>IF(OR('Benchmark Analysis'!$H106=H$1,'Benchmark Analysis'!$H106+'Benchmark Analysis'!$C106=H$1,'Benchmark Analysis'!$C106*2+'Benchmark Analysis'!$H106=H$1,'Benchmark Analysis'!$C106*3+'Benchmark Analysis'!$H106=H$1,'Benchmark Analysis'!$C106*4+'Benchmark Analysis'!$H106=H$1,'Benchmark Analysis'!$C106*5+'Benchmark Analysis'!$H106=H$1),'Benchmark Analysis'!$L106*(1+'Benchmark Analysis'!$C$110)^'Cash Flow'!H$1," ")</f>
        <v xml:space="preserve"> </v>
      </c>
      <c r="I110" s="8" t="str">
        <f>IF(OR('Benchmark Analysis'!$H106=I$1,'Benchmark Analysis'!$H106+'Benchmark Analysis'!$C106=I$1,'Benchmark Analysis'!$C106*2+'Benchmark Analysis'!$H106=I$1,'Benchmark Analysis'!$C106*3+'Benchmark Analysis'!$H106=I$1,'Benchmark Analysis'!$C106*4+'Benchmark Analysis'!$H106=I$1,'Benchmark Analysis'!$C106*5+'Benchmark Analysis'!$H106=I$1),'Benchmark Analysis'!$L106*(1+'Benchmark Analysis'!$C$110)^'Cash Flow'!I$1," ")</f>
        <v xml:space="preserve"> </v>
      </c>
      <c r="J110" s="8" t="str">
        <f>IF(OR('Benchmark Analysis'!$H106=J$1,'Benchmark Analysis'!$H106+'Benchmark Analysis'!$C106=J$1,'Benchmark Analysis'!$C106*2+'Benchmark Analysis'!$H106=J$1,'Benchmark Analysis'!$C106*3+'Benchmark Analysis'!$H106=J$1,'Benchmark Analysis'!$C106*4+'Benchmark Analysis'!$H106=J$1,'Benchmark Analysis'!$C106*5+'Benchmark Analysis'!$H106=J$1),'Benchmark Analysis'!$L106*(1+'Benchmark Analysis'!$C$110)^'Cash Flow'!J$1," ")</f>
        <v xml:space="preserve"> </v>
      </c>
      <c r="K110" s="8">
        <f>IF(OR('Benchmark Analysis'!$H106=K$1,'Benchmark Analysis'!$H106+'Benchmark Analysis'!$C106=K$1,'Benchmark Analysis'!$C106*2+'Benchmark Analysis'!$H106=K$1,'Benchmark Analysis'!$C106*3+'Benchmark Analysis'!$H106=K$1,'Benchmark Analysis'!$C106*4+'Benchmark Analysis'!$H106=K$1,'Benchmark Analysis'!$C106*5+'Benchmark Analysis'!$H106=K$1),'Benchmark Analysis'!$L106*(1+'Benchmark Analysis'!$C$110)^'Cash Flow'!K$1," ")</f>
        <v>8201.615667015858</v>
      </c>
      <c r="L110" s="8" t="str">
        <f>IF(OR('Benchmark Analysis'!$H106=L$1,'Benchmark Analysis'!$H106+'Benchmark Analysis'!$C106=L$1,'Benchmark Analysis'!$C106*2+'Benchmark Analysis'!$H106=L$1,'Benchmark Analysis'!$C106*3+'Benchmark Analysis'!$H106=L$1,'Benchmark Analysis'!$C106*4+'Benchmark Analysis'!$H106=L$1,'Benchmark Analysis'!$C106*5+'Benchmark Analysis'!$H106=L$1),'Benchmark Analysis'!$L106*(1+'Benchmark Analysis'!$C$110)^'Cash Flow'!L$1," ")</f>
        <v xml:space="preserve"> </v>
      </c>
      <c r="M110" s="8" t="str">
        <f>IF(OR('Benchmark Analysis'!$H106=M$1,'Benchmark Analysis'!$H106+'Benchmark Analysis'!$C106=M$1,'Benchmark Analysis'!$C106*2+'Benchmark Analysis'!$H106=M$1,'Benchmark Analysis'!$C106*3+'Benchmark Analysis'!$H106=M$1,'Benchmark Analysis'!$C106*4+'Benchmark Analysis'!$H106=M$1,'Benchmark Analysis'!$C106*5+'Benchmark Analysis'!$H106=M$1),'Benchmark Analysis'!$L106*(1+'Benchmark Analysis'!$C$110)^'Cash Flow'!M$1," ")</f>
        <v xml:space="preserve"> </v>
      </c>
      <c r="N110" s="8" t="str">
        <f>IF(OR('Benchmark Analysis'!$H106=N$1,'Benchmark Analysis'!$H106+'Benchmark Analysis'!$C106=N$1,'Benchmark Analysis'!$C106*2+'Benchmark Analysis'!$H106=N$1,'Benchmark Analysis'!$C106*3+'Benchmark Analysis'!$H106=N$1,'Benchmark Analysis'!$C106*4+'Benchmark Analysis'!$H106=N$1,'Benchmark Analysis'!$C106*5+'Benchmark Analysis'!$H106=N$1),'Benchmark Analysis'!$L106*(1+'Benchmark Analysis'!$C$110)^'Cash Flow'!N$1," ")</f>
        <v xml:space="preserve"> </v>
      </c>
      <c r="O110" s="8" t="str">
        <f>IF(OR('Benchmark Analysis'!$H106=O$1,'Benchmark Analysis'!$H106+'Benchmark Analysis'!$C106=O$1,'Benchmark Analysis'!$C106*2+'Benchmark Analysis'!$H106=O$1,'Benchmark Analysis'!$C106*3+'Benchmark Analysis'!$H106=O$1,'Benchmark Analysis'!$C106*4+'Benchmark Analysis'!$H106=O$1,'Benchmark Analysis'!$C106*5+'Benchmark Analysis'!$H106=O$1),'Benchmark Analysis'!$L106*(1+'Benchmark Analysis'!$C$110)^'Cash Flow'!O$1," ")</f>
        <v xml:space="preserve"> </v>
      </c>
      <c r="P110" s="8" t="str">
        <f>IF(OR('Benchmark Analysis'!$H106=P$1,'Benchmark Analysis'!$H106+'Benchmark Analysis'!$C106=P$1,'Benchmark Analysis'!$C106*2+'Benchmark Analysis'!$H106=P$1,'Benchmark Analysis'!$C106*3+'Benchmark Analysis'!$H106=P$1,'Benchmark Analysis'!$C106*4+'Benchmark Analysis'!$H106=P$1,'Benchmark Analysis'!$C106*5+'Benchmark Analysis'!$H106=P$1),'Benchmark Analysis'!$L106*(1+'Benchmark Analysis'!$C$110)^'Cash Flow'!P$1," ")</f>
        <v xml:space="preserve"> </v>
      </c>
      <c r="Q110" s="8" t="str">
        <f>IF(OR('Benchmark Analysis'!$H106=Q$1,'Benchmark Analysis'!$H106+'Benchmark Analysis'!$C106=Q$1,'Benchmark Analysis'!$C106*2+'Benchmark Analysis'!$H106=Q$1,'Benchmark Analysis'!$C106*3+'Benchmark Analysis'!$H106=Q$1,'Benchmark Analysis'!$C106*4+'Benchmark Analysis'!$H106=Q$1,'Benchmark Analysis'!$C106*5+'Benchmark Analysis'!$H106=Q$1),'Benchmark Analysis'!$L106*(1+'Benchmark Analysis'!$C$110)^'Cash Flow'!Q$1," ")</f>
        <v xml:space="preserve"> </v>
      </c>
      <c r="R110" s="8" t="str">
        <f>IF(OR('Benchmark Analysis'!$H106=R$1,'Benchmark Analysis'!$H106+'Benchmark Analysis'!$C106=R$1,'Benchmark Analysis'!$C106*2+'Benchmark Analysis'!$H106=R$1,'Benchmark Analysis'!$C106*3+'Benchmark Analysis'!$H106=R$1,'Benchmark Analysis'!$C106*4+'Benchmark Analysis'!$H106=R$1,'Benchmark Analysis'!$C106*5+'Benchmark Analysis'!$H106=R$1),'Benchmark Analysis'!$L106*(1+'Benchmark Analysis'!$C$110)^'Cash Flow'!R$1," ")</f>
        <v xml:space="preserve"> </v>
      </c>
      <c r="S110" s="8" t="str">
        <f>IF(OR('Benchmark Analysis'!$H106=S$1,'Benchmark Analysis'!$H106+'Benchmark Analysis'!$C106=S$1,'Benchmark Analysis'!$C106*2+'Benchmark Analysis'!$H106=S$1,'Benchmark Analysis'!$C106*3+'Benchmark Analysis'!$H106=S$1,'Benchmark Analysis'!$C106*4+'Benchmark Analysis'!$H106=S$1,'Benchmark Analysis'!$C106*5+'Benchmark Analysis'!$H106=S$1),'Benchmark Analysis'!$L106*(1+'Benchmark Analysis'!$C$110)^'Cash Flow'!S$1," ")</f>
        <v xml:space="preserve"> </v>
      </c>
      <c r="T110" s="8" t="str">
        <f>IF(OR('Benchmark Analysis'!$H106=T$1,'Benchmark Analysis'!$H106+'Benchmark Analysis'!$C106=T$1,'Benchmark Analysis'!$C106*2+'Benchmark Analysis'!$H106=T$1,'Benchmark Analysis'!$C106*3+'Benchmark Analysis'!$H106=T$1,'Benchmark Analysis'!$C106*4+'Benchmark Analysis'!$H106=T$1,'Benchmark Analysis'!$C106*5+'Benchmark Analysis'!$H106=T$1),'Benchmark Analysis'!$L106*(1+'Benchmark Analysis'!$C$110)^'Cash Flow'!T$1," ")</f>
        <v xml:space="preserve"> </v>
      </c>
      <c r="U110" s="8" t="str">
        <f>IF(OR('Benchmark Analysis'!$H106=U$1,'Benchmark Analysis'!$H106+'Benchmark Analysis'!$C106=U$1,'Benchmark Analysis'!$C106*2+'Benchmark Analysis'!$H106=U$1,'Benchmark Analysis'!$C106*3+'Benchmark Analysis'!$H106=U$1,'Benchmark Analysis'!$C106*4+'Benchmark Analysis'!$H106=U$1,'Benchmark Analysis'!$C106*5+'Benchmark Analysis'!$H106=U$1),'Benchmark Analysis'!$L106*(1+'Benchmark Analysis'!$C$110)^'Cash Flow'!U$1," ")</f>
        <v xml:space="preserve"> </v>
      </c>
      <c r="V110" s="8" t="str">
        <f>IF(OR('Benchmark Analysis'!$H106=V$1,'Benchmark Analysis'!$H106+'Benchmark Analysis'!$C106=V$1,'Benchmark Analysis'!$C106*2+'Benchmark Analysis'!$H106=V$1,'Benchmark Analysis'!$C106*3+'Benchmark Analysis'!$H106=V$1,'Benchmark Analysis'!$C106*4+'Benchmark Analysis'!$H106=V$1,'Benchmark Analysis'!$C106*5+'Benchmark Analysis'!$H106=V$1),'Benchmark Analysis'!$L106*(1+'Benchmark Analysis'!$C$110)^'Cash Flow'!V$1," ")</f>
        <v xml:space="preserve"> </v>
      </c>
      <c r="W110" s="8" t="str">
        <f>IF(OR('Benchmark Analysis'!$H106=W$1,'Benchmark Analysis'!$H106+'Benchmark Analysis'!$C106=W$1,'Benchmark Analysis'!$C106*2+'Benchmark Analysis'!$H106=W$1,'Benchmark Analysis'!$C106*3+'Benchmark Analysis'!$H106=W$1,'Benchmark Analysis'!$C106*4+'Benchmark Analysis'!$H106=W$1,'Benchmark Analysis'!$C106*5+'Benchmark Analysis'!$H106=W$1),'Benchmark Analysis'!$L106*(1+'Benchmark Analysis'!$C$110)^'Cash Flow'!W$1," ")</f>
        <v xml:space="preserve"> </v>
      </c>
      <c r="X110" s="8" t="str">
        <f>IF(OR('Benchmark Analysis'!$H106=X$1,'Benchmark Analysis'!$H106+'Benchmark Analysis'!$C106=X$1,'Benchmark Analysis'!$C106*2+'Benchmark Analysis'!$H106=X$1,'Benchmark Analysis'!$C106*3+'Benchmark Analysis'!$H106=X$1,'Benchmark Analysis'!$C106*4+'Benchmark Analysis'!$H106=X$1,'Benchmark Analysis'!$C106*5+'Benchmark Analysis'!$H106=X$1),'Benchmark Analysis'!$L106*(1+'Benchmark Analysis'!$C$110)^'Cash Flow'!X$1," ")</f>
        <v xml:space="preserve"> </v>
      </c>
      <c r="Y110" s="8" t="str">
        <f>IF(OR('Benchmark Analysis'!$H106=Y$1,'Benchmark Analysis'!$H106+'Benchmark Analysis'!$C106=Y$1,'Benchmark Analysis'!$C106*2+'Benchmark Analysis'!$H106=Y$1,'Benchmark Analysis'!$C106*3+'Benchmark Analysis'!$H106=Y$1,'Benchmark Analysis'!$C106*4+'Benchmark Analysis'!$H106=Y$1,'Benchmark Analysis'!$C106*5+'Benchmark Analysis'!$H106=Y$1),'Benchmark Analysis'!$L106*(1+'Benchmark Analysis'!$C$110)^'Cash Flow'!Y$1," ")</f>
        <v xml:space="preserve"> </v>
      </c>
      <c r="Z110" s="8" t="str">
        <f>IF(OR('Benchmark Analysis'!$H106=Z$1,'Benchmark Analysis'!$H106+'Benchmark Analysis'!$C106=Z$1,'Benchmark Analysis'!$C106*2+'Benchmark Analysis'!$H106=Z$1,'Benchmark Analysis'!$C106*3+'Benchmark Analysis'!$H106=Z$1,'Benchmark Analysis'!$C106*4+'Benchmark Analysis'!$H106=Z$1,'Benchmark Analysis'!$C106*5+'Benchmark Analysis'!$H106=Z$1),'Benchmark Analysis'!$L106*(1+'Benchmark Analysis'!$C$110)^'Cash Flow'!Z$1," ")</f>
        <v xml:space="preserve"> </v>
      </c>
      <c r="AA110" s="8" t="str">
        <f>IF(OR('Benchmark Analysis'!$H106=AA$1,'Benchmark Analysis'!$H106+'Benchmark Analysis'!$C106=AA$1,'Benchmark Analysis'!$C106*2+'Benchmark Analysis'!$H106=AA$1,'Benchmark Analysis'!$C106*3+'Benchmark Analysis'!$H106=AA$1,'Benchmark Analysis'!$C106*4+'Benchmark Analysis'!$H106=AA$1,'Benchmark Analysis'!$C106*5+'Benchmark Analysis'!$H106=AA$1),'Benchmark Analysis'!$L106*(1+'Benchmark Analysis'!$C$110)^'Cash Flow'!AA$1," ")</f>
        <v xml:space="preserve"> </v>
      </c>
      <c r="AB110" s="8" t="str">
        <f>IF(OR('Benchmark Analysis'!$H106=AB$1,'Benchmark Analysis'!$H106+'Benchmark Analysis'!$C106=AB$1,'Benchmark Analysis'!$C106*2+'Benchmark Analysis'!$H106=AB$1,'Benchmark Analysis'!$C106*3+'Benchmark Analysis'!$H106=AB$1,'Benchmark Analysis'!$C106*4+'Benchmark Analysis'!$H106=AB$1,'Benchmark Analysis'!$C106*5+'Benchmark Analysis'!$H106=AB$1),'Benchmark Analysis'!$L106*(1+'Benchmark Analysis'!$C$110)^'Cash Flow'!AB$1," ")</f>
        <v xml:space="preserve"> </v>
      </c>
      <c r="AC110" s="8" t="str">
        <f>IF(OR('Benchmark Analysis'!$H106=AC$1,'Benchmark Analysis'!$H106+'Benchmark Analysis'!$C106=AC$1,'Benchmark Analysis'!$C106*2+'Benchmark Analysis'!$H106=AC$1,'Benchmark Analysis'!$C106*3+'Benchmark Analysis'!$H106=AC$1,'Benchmark Analysis'!$C106*4+'Benchmark Analysis'!$H106=AC$1,'Benchmark Analysis'!$C106*5+'Benchmark Analysis'!$H106=AC$1),'Benchmark Analysis'!$L106*(1+'Benchmark Analysis'!$C$110)^'Cash Flow'!AC$1," ")</f>
        <v xml:space="preserve"> </v>
      </c>
      <c r="AD110" s="8" t="str">
        <f>IF(OR('Benchmark Analysis'!$H106=AD$1,'Benchmark Analysis'!$H106+'Benchmark Analysis'!$C106=AD$1,'Benchmark Analysis'!$C106*2+'Benchmark Analysis'!$H106=AD$1,'Benchmark Analysis'!$C106*3+'Benchmark Analysis'!$H106=AD$1,'Benchmark Analysis'!$C106*4+'Benchmark Analysis'!$H106=AD$1,'Benchmark Analysis'!$C106*5+'Benchmark Analysis'!$H106=AD$1),'Benchmark Analysis'!$L106*(1+'Benchmark Analysis'!$C$110)^'Cash Flow'!AD$1," ")</f>
        <v xml:space="preserve"> </v>
      </c>
      <c r="AE110" s="8" t="str">
        <f>IF(OR('Benchmark Analysis'!$H106=AE$1,'Benchmark Analysis'!$H106+'Benchmark Analysis'!$C106=AE$1,'Benchmark Analysis'!$C106*2+'Benchmark Analysis'!$H106=AE$1,'Benchmark Analysis'!$C106*3+'Benchmark Analysis'!$H106=AE$1,'Benchmark Analysis'!$C106*4+'Benchmark Analysis'!$H106=AE$1,'Benchmark Analysis'!$C106*5+'Benchmark Analysis'!$H106=AE$1),'Benchmark Analysis'!$L106*(1+'Benchmark Analysis'!$C$110)^'Cash Flow'!AE$1," ")</f>
        <v xml:space="preserve"> </v>
      </c>
      <c r="AF110" s="8" t="str">
        <f>IF(OR('Benchmark Analysis'!$H106=AF$1,'Benchmark Analysis'!$H106+'Benchmark Analysis'!$C106=AF$1,'Benchmark Analysis'!$C106*2+'Benchmark Analysis'!$H106=AF$1,'Benchmark Analysis'!$C106*3+'Benchmark Analysis'!$H106=AF$1,'Benchmark Analysis'!$C106*4+'Benchmark Analysis'!$H106=AF$1,'Benchmark Analysis'!$C106*5+'Benchmark Analysis'!$H106=AF$1),'Benchmark Analysis'!$L106*(1+'Benchmark Analysis'!$C$110)^'Cash Flow'!AF$1," ")</f>
        <v xml:space="preserve"> </v>
      </c>
      <c r="AG110" s="8" t="str">
        <f>IF(OR('Benchmark Analysis'!$H106=AG$1,'Benchmark Analysis'!$H106+'Benchmark Analysis'!$C106=AG$1,'Benchmark Analysis'!$C106*2+'Benchmark Analysis'!$H106=AG$1,'Benchmark Analysis'!$C106*3+'Benchmark Analysis'!$H106=AG$1,'Benchmark Analysis'!$C106*4+'Benchmark Analysis'!$H106=AG$1,'Benchmark Analysis'!$C106*5+'Benchmark Analysis'!$H106=AG$1),'Benchmark Analysis'!$L106*(1+'Benchmark Analysis'!$C$110)^'Cash Flow'!AG$1," ")</f>
        <v xml:space="preserve"> </v>
      </c>
    </row>
    <row r="111" spans="1:33" x14ac:dyDescent="0.2">
      <c r="B111" s="66"/>
      <c r="C111" s="4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x14ac:dyDescent="0.2">
      <c r="B112" s="63" t="s">
        <v>4</v>
      </c>
      <c r="C112" s="35">
        <f t="shared" ref="C112:AG112" si="2">SUM(C6:C110)</f>
        <v>0</v>
      </c>
      <c r="D112" s="35">
        <f t="shared" si="2"/>
        <v>124896.45</v>
      </c>
      <c r="E112" s="35">
        <f t="shared" si="2"/>
        <v>115645.66200000001</v>
      </c>
      <c r="F112" s="35">
        <f t="shared" si="2"/>
        <v>30647.687039999997</v>
      </c>
      <c r="G112" s="35">
        <f t="shared" si="2"/>
        <v>5736.8904480000001</v>
      </c>
      <c r="H112" s="35">
        <f t="shared" si="2"/>
        <v>56440.610659583996</v>
      </c>
      <c r="I112" s="35">
        <f t="shared" si="2"/>
        <v>20158.307304825605</v>
      </c>
      <c r="J112" s="35">
        <f t="shared" si="2"/>
        <v>29365.345013486483</v>
      </c>
      <c r="K112" s="35">
        <f t="shared" si="2"/>
        <v>44961.257086580939</v>
      </c>
      <c r="L112" s="35">
        <f t="shared" si="2"/>
        <v>7529.083182320559</v>
      </c>
      <c r="M112" s="35">
        <f t="shared" si="2"/>
        <v>353020.78403048171</v>
      </c>
      <c r="N112" s="35">
        <f t="shared" si="2"/>
        <v>17133.697969678306</v>
      </c>
      <c r="O112" s="35">
        <f t="shared" si="2"/>
        <v>12301.945407256688</v>
      </c>
      <c r="P112" s="35">
        <f t="shared" si="2"/>
        <v>97874.277660134219</v>
      </c>
      <c r="Q112" s="35">
        <f t="shared" si="2"/>
        <v>0</v>
      </c>
      <c r="R112" s="35">
        <f t="shared" si="2"/>
        <v>92057.394341370455</v>
      </c>
      <c r="S112" s="35">
        <f t="shared" si="2"/>
        <v>7687.5999485074271</v>
      </c>
      <c r="T112" s="35">
        <f t="shared" si="2"/>
        <v>25834.454184100232</v>
      </c>
      <c r="U112" s="35">
        <f t="shared" si="2"/>
        <v>19709.798216552565</v>
      </c>
      <c r="V112" s="35">
        <f t="shared" si="2"/>
        <v>46836.479196768712</v>
      </c>
      <c r="W112" s="35">
        <f t="shared" si="2"/>
        <v>1018765.5346827598</v>
      </c>
      <c r="X112" s="35">
        <f t="shared" si="2"/>
        <v>22704.68183159086</v>
      </c>
      <c r="Y112" s="35">
        <f t="shared" si="2"/>
        <v>30007.465409759825</v>
      </c>
      <c r="Z112" s="35">
        <f t="shared" si="2"/>
        <v>186689.10388761951</v>
      </c>
      <c r="AA112" s="35">
        <f t="shared" si="2"/>
        <v>0</v>
      </c>
      <c r="AB112" s="35">
        <f t="shared" si="2"/>
        <v>54500.931136118321</v>
      </c>
      <c r="AC112" s="35">
        <f t="shared" si="2"/>
        <v>106262.05026148054</v>
      </c>
      <c r="AD112" s="35">
        <f t="shared" si="2"/>
        <v>159020.88377573484</v>
      </c>
      <c r="AE112" s="35">
        <f t="shared" si="2"/>
        <v>18548.871892577019</v>
      </c>
      <c r="AF112" s="35">
        <f t="shared" si="2"/>
        <v>710.33787611896207</v>
      </c>
      <c r="AG112" s="35">
        <f t="shared" si="2"/>
        <v>4890.6762770790538</v>
      </c>
    </row>
    <row r="113" spans="2:33" x14ac:dyDescent="0.2">
      <c r="B113" s="66"/>
      <c r="C113" s="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</sheetData>
  <phoneticPr fontId="2" type="noConversion"/>
  <printOptions horizontalCentered="1" verticalCentered="1" gridLines="1"/>
  <pageMargins left="0.25" right="0.25" top="0.38" bottom="0.38" header="0.25" footer="0.25"/>
  <pageSetup paperSize="3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7"/>
  <sheetViews>
    <sheetView workbookViewId="0">
      <selection activeCell="E27" sqref="E27"/>
    </sheetView>
  </sheetViews>
  <sheetFormatPr defaultColWidth="8.85546875" defaultRowHeight="12.75" x14ac:dyDescent="0.2"/>
  <cols>
    <col min="1" max="1" width="21.85546875" customWidth="1"/>
    <col min="3" max="3" width="15.42578125" customWidth="1"/>
    <col min="5" max="5" width="18.28515625" customWidth="1"/>
    <col min="6" max="6" width="9.140625" bestFit="1" customWidth="1"/>
  </cols>
  <sheetData>
    <row r="2" spans="1:6" x14ac:dyDescent="0.2">
      <c r="B2" t="s">
        <v>82</v>
      </c>
      <c r="C2" t="s">
        <v>83</v>
      </c>
      <c r="D2" t="s">
        <v>84</v>
      </c>
      <c r="E2" t="s">
        <v>85</v>
      </c>
      <c r="F2" s="76" t="s">
        <v>294</v>
      </c>
    </row>
    <row r="4" spans="1:6" x14ac:dyDescent="0.2">
      <c r="A4" s="6" t="s">
        <v>87</v>
      </c>
    </row>
    <row r="5" spans="1:6" x14ac:dyDescent="0.2">
      <c r="A5" t="s">
        <v>74</v>
      </c>
      <c r="B5">
        <v>1</v>
      </c>
      <c r="C5">
        <v>1</v>
      </c>
      <c r="D5">
        <v>1</v>
      </c>
      <c r="E5">
        <v>0</v>
      </c>
    </row>
    <row r="6" spans="1:6" x14ac:dyDescent="0.2">
      <c r="A6" t="s">
        <v>75</v>
      </c>
      <c r="B6">
        <v>1</v>
      </c>
      <c r="C6">
        <v>1</v>
      </c>
      <c r="D6">
        <v>0</v>
      </c>
      <c r="E6">
        <v>0</v>
      </c>
    </row>
    <row r="7" spans="1:6" x14ac:dyDescent="0.2">
      <c r="A7" t="s">
        <v>76</v>
      </c>
      <c r="B7">
        <v>1</v>
      </c>
      <c r="C7">
        <v>1</v>
      </c>
      <c r="D7">
        <v>0</v>
      </c>
      <c r="E7">
        <v>0</v>
      </c>
    </row>
    <row r="8" spans="1:6" x14ac:dyDescent="0.2">
      <c r="A8" t="s">
        <v>86</v>
      </c>
      <c r="B8">
        <v>0</v>
      </c>
      <c r="C8">
        <v>0</v>
      </c>
      <c r="D8">
        <v>0</v>
      </c>
      <c r="E8">
        <v>2</v>
      </c>
    </row>
    <row r="9" spans="1:6" x14ac:dyDescent="0.2">
      <c r="A9" s="6" t="s">
        <v>80</v>
      </c>
    </row>
    <row r="10" spans="1:6" x14ac:dyDescent="0.2">
      <c r="A10" t="s">
        <v>74</v>
      </c>
      <c r="B10">
        <v>1</v>
      </c>
      <c r="C10">
        <v>1</v>
      </c>
      <c r="D10">
        <v>1</v>
      </c>
      <c r="E10">
        <v>0</v>
      </c>
    </row>
    <row r="11" spans="1:6" x14ac:dyDescent="0.2">
      <c r="A11" t="s">
        <v>75</v>
      </c>
      <c r="B11">
        <v>1</v>
      </c>
      <c r="C11">
        <v>1</v>
      </c>
      <c r="D11">
        <v>0</v>
      </c>
      <c r="E11">
        <v>0</v>
      </c>
    </row>
    <row r="12" spans="1:6" x14ac:dyDescent="0.2">
      <c r="A12" s="6" t="s">
        <v>81</v>
      </c>
    </row>
    <row r="13" spans="1:6" x14ac:dyDescent="0.2">
      <c r="A13" t="s">
        <v>77</v>
      </c>
      <c r="B13">
        <v>1</v>
      </c>
      <c r="C13">
        <v>1</v>
      </c>
      <c r="D13">
        <v>0</v>
      </c>
      <c r="E13">
        <v>0</v>
      </c>
    </row>
    <row r="14" spans="1:6" x14ac:dyDescent="0.2">
      <c r="A14" t="s">
        <v>75</v>
      </c>
      <c r="B14">
        <v>1</v>
      </c>
      <c r="C14">
        <v>1</v>
      </c>
      <c r="D14">
        <v>0</v>
      </c>
      <c r="E14">
        <v>0</v>
      </c>
    </row>
    <row r="15" spans="1:6" x14ac:dyDescent="0.2">
      <c r="A15" t="s">
        <v>86</v>
      </c>
      <c r="B15">
        <v>0</v>
      </c>
      <c r="C15">
        <v>0</v>
      </c>
      <c r="D15">
        <v>0</v>
      </c>
      <c r="E15">
        <v>1</v>
      </c>
    </row>
    <row r="16" spans="1:6" x14ac:dyDescent="0.2">
      <c r="A16" t="s">
        <v>78</v>
      </c>
      <c r="B16">
        <v>1</v>
      </c>
      <c r="C16">
        <v>1</v>
      </c>
      <c r="D16">
        <v>0</v>
      </c>
      <c r="E16">
        <v>3</v>
      </c>
    </row>
    <row r="17" spans="1:6" x14ac:dyDescent="0.2">
      <c r="A17" t="s">
        <v>79</v>
      </c>
      <c r="B17">
        <v>1</v>
      </c>
      <c r="C17">
        <v>1</v>
      </c>
      <c r="D17">
        <v>0</v>
      </c>
      <c r="E17">
        <v>1</v>
      </c>
    </row>
    <row r="18" spans="1:6" x14ac:dyDescent="0.2">
      <c r="A18" s="6" t="s">
        <v>292</v>
      </c>
    </row>
    <row r="19" spans="1:6" x14ac:dyDescent="0.2">
      <c r="A19" s="76" t="s">
        <v>293</v>
      </c>
      <c r="B19">
        <v>1</v>
      </c>
      <c r="C19">
        <v>1</v>
      </c>
      <c r="E19">
        <v>1</v>
      </c>
      <c r="F19">
        <v>1</v>
      </c>
    </row>
    <row r="21" spans="1:6" s="6" customFormat="1" x14ac:dyDescent="0.2">
      <c r="A21" s="6" t="s">
        <v>88</v>
      </c>
      <c r="B21" s="6">
        <f>SUM(B5:B20)</f>
        <v>10</v>
      </c>
      <c r="C21" s="6">
        <f>SUM(C5:C20)</f>
        <v>10</v>
      </c>
      <c r="D21" s="6">
        <f>SUM(D5:D20)</f>
        <v>2</v>
      </c>
      <c r="E21" s="6">
        <f>SUM(E5:E20)</f>
        <v>8</v>
      </c>
      <c r="F21" s="6">
        <f>SUM(F5:F20)</f>
        <v>1</v>
      </c>
    </row>
    <row r="23" spans="1:6" s="59" customFormat="1" x14ac:dyDescent="0.2">
      <c r="B23" s="59">
        <f>B21*550</f>
        <v>5500</v>
      </c>
      <c r="C23" s="59">
        <f>C21*550</f>
        <v>5500</v>
      </c>
      <c r="D23" s="59">
        <f>D21*1000</f>
        <v>2000</v>
      </c>
      <c r="E23" s="59">
        <f>E21*700</f>
        <v>5600</v>
      </c>
      <c r="F23" s="59">
        <f>F21*2000</f>
        <v>2000</v>
      </c>
    </row>
    <row r="24" spans="1:6" s="59" customFormat="1" x14ac:dyDescent="0.2"/>
    <row r="25" spans="1:6" s="59" customFormat="1" x14ac:dyDescent="0.2">
      <c r="D25" s="74" t="s">
        <v>88</v>
      </c>
      <c r="E25" s="59">
        <f>SUM(B23:F23)</f>
        <v>20600</v>
      </c>
    </row>
    <row r="27" spans="1:6" x14ac:dyDescent="0.2">
      <c r="E27" s="5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topLeftCell="A4" workbookViewId="0">
      <selection activeCell="C40" sqref="C40"/>
    </sheetView>
  </sheetViews>
  <sheetFormatPr defaultColWidth="8.85546875" defaultRowHeight="12.75" x14ac:dyDescent="0.2"/>
  <cols>
    <col min="1" max="1" width="27.85546875" customWidth="1"/>
    <col min="2" max="2" width="42.140625" customWidth="1"/>
    <col min="5" max="5" width="9" style="59" bestFit="1" customWidth="1"/>
    <col min="6" max="6" width="15.85546875" style="59" customWidth="1"/>
    <col min="8" max="8" width="10.140625" bestFit="1" customWidth="1"/>
  </cols>
  <sheetData>
    <row r="1" spans="1:6" s="6" customFormat="1" x14ac:dyDescent="0.2">
      <c r="A1" s="6" t="s">
        <v>105</v>
      </c>
      <c r="B1" s="6" t="s">
        <v>106</v>
      </c>
      <c r="C1" s="6" t="s">
        <v>107</v>
      </c>
      <c r="D1" s="6" t="s">
        <v>15</v>
      </c>
      <c r="E1" s="74" t="s">
        <v>16</v>
      </c>
      <c r="F1" s="74" t="s">
        <v>88</v>
      </c>
    </row>
    <row r="2" spans="1:6" x14ac:dyDescent="0.2">
      <c r="A2" s="77" t="s">
        <v>108</v>
      </c>
    </row>
    <row r="3" spans="1:6" x14ac:dyDescent="0.2">
      <c r="A3" t="s">
        <v>103</v>
      </c>
      <c r="B3" t="s">
        <v>104</v>
      </c>
      <c r="C3">
        <v>4</v>
      </c>
      <c r="D3" t="s">
        <v>36</v>
      </c>
      <c r="E3" s="59">
        <v>250</v>
      </c>
      <c r="F3" s="59">
        <f t="shared" ref="F3:F38" si="0">C3*E3</f>
        <v>1000</v>
      </c>
    </row>
    <row r="4" spans="1:6" x14ac:dyDescent="0.2">
      <c r="A4" s="76" t="s">
        <v>109</v>
      </c>
      <c r="B4" t="s">
        <v>104</v>
      </c>
      <c r="C4">
        <v>2</v>
      </c>
      <c r="D4" s="76" t="s">
        <v>36</v>
      </c>
      <c r="E4" s="59">
        <v>250</v>
      </c>
      <c r="F4" s="59">
        <f t="shared" si="0"/>
        <v>500</v>
      </c>
    </row>
    <row r="5" spans="1:6" x14ac:dyDescent="0.2">
      <c r="A5" s="76" t="s">
        <v>109</v>
      </c>
      <c r="B5" s="76" t="s">
        <v>110</v>
      </c>
      <c r="C5">
        <v>1</v>
      </c>
      <c r="D5" s="76" t="s">
        <v>36</v>
      </c>
      <c r="E5" s="59">
        <v>75</v>
      </c>
      <c r="F5" s="59">
        <f t="shared" si="0"/>
        <v>75</v>
      </c>
    </row>
    <row r="6" spans="1:6" x14ac:dyDescent="0.2">
      <c r="A6" s="76" t="s">
        <v>111</v>
      </c>
      <c r="B6" s="76" t="s">
        <v>110</v>
      </c>
      <c r="C6">
        <v>2</v>
      </c>
      <c r="D6" s="76" t="s">
        <v>36</v>
      </c>
      <c r="E6" s="59">
        <v>75</v>
      </c>
      <c r="F6" s="59">
        <f t="shared" si="0"/>
        <v>150</v>
      </c>
    </row>
    <row r="7" spans="1:6" x14ac:dyDescent="0.2">
      <c r="A7" s="76" t="s">
        <v>112</v>
      </c>
      <c r="B7" t="s">
        <v>104</v>
      </c>
      <c r="C7">
        <v>1</v>
      </c>
      <c r="D7" s="76" t="s">
        <v>36</v>
      </c>
      <c r="E7" s="59">
        <v>250</v>
      </c>
      <c r="F7" s="59">
        <f t="shared" si="0"/>
        <v>250</v>
      </c>
    </row>
    <row r="8" spans="1:6" x14ac:dyDescent="0.2">
      <c r="A8" s="76" t="s">
        <v>113</v>
      </c>
      <c r="B8" s="76" t="s">
        <v>110</v>
      </c>
      <c r="C8">
        <v>1</v>
      </c>
      <c r="D8" s="76" t="s">
        <v>36</v>
      </c>
      <c r="E8" s="59">
        <v>75</v>
      </c>
      <c r="F8" s="59">
        <f t="shared" si="0"/>
        <v>75</v>
      </c>
    </row>
    <row r="9" spans="1:6" x14ac:dyDescent="0.2">
      <c r="A9" s="76" t="s">
        <v>114</v>
      </c>
      <c r="B9" t="s">
        <v>104</v>
      </c>
      <c r="C9">
        <v>1</v>
      </c>
      <c r="D9" s="76" t="s">
        <v>36</v>
      </c>
      <c r="E9" s="59">
        <v>250</v>
      </c>
      <c r="F9" s="59">
        <f t="shared" si="0"/>
        <v>250</v>
      </c>
    </row>
    <row r="10" spans="1:6" x14ac:dyDescent="0.2">
      <c r="A10" s="76" t="s">
        <v>115</v>
      </c>
      <c r="B10" t="s">
        <v>104</v>
      </c>
      <c r="C10">
        <v>1</v>
      </c>
      <c r="D10" s="76" t="s">
        <v>36</v>
      </c>
      <c r="E10" s="59">
        <v>250</v>
      </c>
      <c r="F10" s="59">
        <f t="shared" si="0"/>
        <v>250</v>
      </c>
    </row>
    <row r="11" spans="1:6" x14ac:dyDescent="0.2">
      <c r="A11" s="76" t="s">
        <v>116</v>
      </c>
      <c r="B11" t="s">
        <v>104</v>
      </c>
      <c r="C11">
        <v>1</v>
      </c>
      <c r="D11" s="76" t="s">
        <v>36</v>
      </c>
      <c r="E11" s="59">
        <v>250</v>
      </c>
      <c r="F11" s="59">
        <f t="shared" si="0"/>
        <v>250</v>
      </c>
    </row>
    <row r="12" spans="1:6" x14ac:dyDescent="0.2">
      <c r="A12" s="76" t="s">
        <v>117</v>
      </c>
      <c r="B12" s="76" t="s">
        <v>110</v>
      </c>
      <c r="C12">
        <v>12</v>
      </c>
      <c r="D12" s="76" t="s">
        <v>36</v>
      </c>
      <c r="E12" s="59">
        <v>175</v>
      </c>
      <c r="F12" s="59">
        <f t="shared" si="0"/>
        <v>2100</v>
      </c>
    </row>
    <row r="13" spans="1:6" x14ac:dyDescent="0.2">
      <c r="A13" s="76" t="s">
        <v>118</v>
      </c>
      <c r="B13" t="s">
        <v>104</v>
      </c>
      <c r="C13">
        <v>7</v>
      </c>
      <c r="D13" s="76" t="s">
        <v>36</v>
      </c>
      <c r="E13" s="59">
        <v>250</v>
      </c>
      <c r="F13" s="59">
        <f t="shared" si="0"/>
        <v>1750</v>
      </c>
    </row>
    <row r="14" spans="1:6" x14ac:dyDescent="0.2">
      <c r="A14" s="76" t="s">
        <v>119</v>
      </c>
      <c r="B14" t="s">
        <v>104</v>
      </c>
      <c r="C14">
        <v>6</v>
      </c>
      <c r="D14" s="76" t="s">
        <v>36</v>
      </c>
      <c r="E14" s="59">
        <v>500</v>
      </c>
      <c r="F14" s="59">
        <f t="shared" si="0"/>
        <v>3000</v>
      </c>
    </row>
    <row r="15" spans="1:6" x14ac:dyDescent="0.2">
      <c r="A15" s="76" t="s">
        <v>119</v>
      </c>
      <c r="B15" s="76" t="s">
        <v>110</v>
      </c>
      <c r="C15">
        <v>8</v>
      </c>
      <c r="D15" s="76" t="s">
        <v>36</v>
      </c>
      <c r="E15" s="59">
        <v>200</v>
      </c>
      <c r="F15" s="59">
        <f t="shared" si="0"/>
        <v>1600</v>
      </c>
    </row>
    <row r="16" spans="1:6" x14ac:dyDescent="0.2">
      <c r="A16" s="76" t="s">
        <v>120</v>
      </c>
      <c r="B16" s="76" t="s">
        <v>110</v>
      </c>
      <c r="C16">
        <v>6</v>
      </c>
      <c r="D16" s="76" t="s">
        <v>36</v>
      </c>
      <c r="E16" s="59">
        <v>75</v>
      </c>
      <c r="F16" s="59">
        <f t="shared" si="0"/>
        <v>450</v>
      </c>
    </row>
    <row r="17" spans="1:6" x14ac:dyDescent="0.2">
      <c r="A17" s="76" t="s">
        <v>121</v>
      </c>
      <c r="B17" s="76" t="s">
        <v>104</v>
      </c>
      <c r="C17">
        <v>1</v>
      </c>
      <c r="D17" s="76" t="s">
        <v>36</v>
      </c>
      <c r="E17" s="59">
        <v>250</v>
      </c>
      <c r="F17" s="59">
        <f t="shared" si="0"/>
        <v>250</v>
      </c>
    </row>
    <row r="18" spans="1:6" x14ac:dyDescent="0.2">
      <c r="A18" s="76" t="s">
        <v>122</v>
      </c>
      <c r="B18" s="76" t="s">
        <v>110</v>
      </c>
      <c r="C18">
        <v>4</v>
      </c>
      <c r="D18" s="76" t="s">
        <v>36</v>
      </c>
      <c r="E18" s="59">
        <v>75</v>
      </c>
      <c r="F18" s="59">
        <f t="shared" si="0"/>
        <v>300</v>
      </c>
    </row>
    <row r="19" spans="1:6" x14ac:dyDescent="0.2">
      <c r="A19" s="76" t="s">
        <v>123</v>
      </c>
      <c r="B19" s="76" t="s">
        <v>110</v>
      </c>
      <c r="C19">
        <v>6</v>
      </c>
      <c r="D19" s="76" t="s">
        <v>36</v>
      </c>
      <c r="E19" s="59">
        <v>75</v>
      </c>
      <c r="F19" s="59">
        <f t="shared" si="0"/>
        <v>450</v>
      </c>
    </row>
    <row r="20" spans="1:6" x14ac:dyDescent="0.2">
      <c r="A20" s="76" t="s">
        <v>124</v>
      </c>
      <c r="B20" s="76" t="s">
        <v>110</v>
      </c>
      <c r="C20">
        <v>3</v>
      </c>
      <c r="D20" s="76" t="s">
        <v>36</v>
      </c>
      <c r="E20" s="59">
        <v>75</v>
      </c>
      <c r="F20" s="59">
        <f t="shared" si="0"/>
        <v>225</v>
      </c>
    </row>
    <row r="21" spans="1:6" x14ac:dyDescent="0.2">
      <c r="A21" s="76" t="s">
        <v>125</v>
      </c>
      <c r="B21" s="76" t="s">
        <v>110</v>
      </c>
      <c r="C21">
        <v>5</v>
      </c>
      <c r="D21" s="76" t="s">
        <v>36</v>
      </c>
      <c r="E21" s="59">
        <v>75</v>
      </c>
      <c r="F21" s="59">
        <f t="shared" si="0"/>
        <v>375</v>
      </c>
    </row>
    <row r="22" spans="1:6" x14ac:dyDescent="0.2">
      <c r="A22" s="76" t="s">
        <v>126</v>
      </c>
      <c r="B22" s="76" t="s">
        <v>110</v>
      </c>
      <c r="C22">
        <v>4</v>
      </c>
      <c r="D22" s="76" t="s">
        <v>36</v>
      </c>
      <c r="E22" s="59">
        <v>100</v>
      </c>
      <c r="F22" s="59">
        <f t="shared" si="0"/>
        <v>400</v>
      </c>
    </row>
    <row r="23" spans="1:6" x14ac:dyDescent="0.2">
      <c r="A23" s="76" t="s">
        <v>127</v>
      </c>
      <c r="B23" s="76" t="s">
        <v>128</v>
      </c>
      <c r="C23">
        <v>17</v>
      </c>
      <c r="D23" s="76" t="s">
        <v>36</v>
      </c>
      <c r="E23" s="59">
        <v>1000</v>
      </c>
      <c r="F23" s="59">
        <f t="shared" si="0"/>
        <v>17000</v>
      </c>
    </row>
    <row r="24" spans="1:6" x14ac:dyDescent="0.2">
      <c r="A24" s="76" t="s">
        <v>126</v>
      </c>
      <c r="B24" s="76" t="s">
        <v>110</v>
      </c>
      <c r="C24">
        <v>7</v>
      </c>
      <c r="D24" s="76" t="s">
        <v>36</v>
      </c>
      <c r="E24" s="59">
        <v>75</v>
      </c>
      <c r="F24" s="59">
        <f t="shared" si="0"/>
        <v>525</v>
      </c>
    </row>
    <row r="25" spans="1:6" x14ac:dyDescent="0.2">
      <c r="A25" s="76" t="s">
        <v>126</v>
      </c>
      <c r="B25" s="76" t="s">
        <v>128</v>
      </c>
      <c r="C25">
        <v>1</v>
      </c>
      <c r="D25" s="76" t="s">
        <v>36</v>
      </c>
      <c r="E25" s="59">
        <v>500</v>
      </c>
      <c r="F25" s="59">
        <f t="shared" si="0"/>
        <v>500</v>
      </c>
    </row>
    <row r="26" spans="1:6" x14ac:dyDescent="0.2">
      <c r="A26" s="76" t="s">
        <v>129</v>
      </c>
      <c r="B26" s="76" t="s">
        <v>110</v>
      </c>
      <c r="C26">
        <v>11</v>
      </c>
      <c r="D26" s="76" t="s">
        <v>36</v>
      </c>
      <c r="E26" s="59">
        <v>75</v>
      </c>
      <c r="F26" s="59">
        <f t="shared" si="0"/>
        <v>825</v>
      </c>
    </row>
    <row r="27" spans="1:6" x14ac:dyDescent="0.2">
      <c r="A27" s="76" t="s">
        <v>129</v>
      </c>
      <c r="B27" s="76" t="s">
        <v>104</v>
      </c>
      <c r="C27">
        <v>4</v>
      </c>
      <c r="D27" s="76" t="s">
        <v>36</v>
      </c>
      <c r="E27" s="59">
        <v>250</v>
      </c>
      <c r="F27" s="59">
        <f t="shared" si="0"/>
        <v>1000</v>
      </c>
    </row>
    <row r="28" spans="1:6" x14ac:dyDescent="0.2">
      <c r="A28" s="76" t="s">
        <v>130</v>
      </c>
      <c r="B28" s="76" t="s">
        <v>110</v>
      </c>
      <c r="C28">
        <v>8</v>
      </c>
      <c r="D28" s="76" t="s">
        <v>36</v>
      </c>
      <c r="E28" s="59">
        <v>75</v>
      </c>
      <c r="F28" s="59">
        <f t="shared" si="0"/>
        <v>600</v>
      </c>
    </row>
    <row r="29" spans="1:6" x14ac:dyDescent="0.2">
      <c r="A29" s="76" t="s">
        <v>131</v>
      </c>
      <c r="B29" s="76" t="s">
        <v>104</v>
      </c>
      <c r="C29">
        <v>3</v>
      </c>
      <c r="D29" s="76" t="s">
        <v>36</v>
      </c>
      <c r="E29" s="59">
        <v>250</v>
      </c>
      <c r="F29" s="59">
        <f t="shared" si="0"/>
        <v>750</v>
      </c>
    </row>
    <row r="30" spans="1:6" x14ac:dyDescent="0.2">
      <c r="A30" s="76" t="s">
        <v>131</v>
      </c>
      <c r="B30" s="76" t="s">
        <v>110</v>
      </c>
      <c r="C30">
        <v>1</v>
      </c>
      <c r="D30" s="76" t="s">
        <v>36</v>
      </c>
      <c r="E30" s="59">
        <v>75</v>
      </c>
      <c r="F30" s="59">
        <f t="shared" si="0"/>
        <v>75</v>
      </c>
    </row>
    <row r="31" spans="1:6" x14ac:dyDescent="0.2">
      <c r="A31" s="76" t="s">
        <v>132</v>
      </c>
      <c r="B31" s="76" t="s">
        <v>110</v>
      </c>
      <c r="C31">
        <v>7</v>
      </c>
      <c r="D31" s="76" t="s">
        <v>36</v>
      </c>
      <c r="E31" s="59">
        <v>75</v>
      </c>
      <c r="F31" s="59">
        <f t="shared" si="0"/>
        <v>525</v>
      </c>
    </row>
    <row r="32" spans="1:6" x14ac:dyDescent="0.2">
      <c r="A32" s="76" t="s">
        <v>132</v>
      </c>
      <c r="B32" s="76" t="s">
        <v>104</v>
      </c>
      <c r="C32">
        <v>10</v>
      </c>
      <c r="D32" s="76" t="s">
        <v>36</v>
      </c>
      <c r="E32" s="59">
        <v>200</v>
      </c>
      <c r="F32" s="59">
        <f t="shared" si="0"/>
        <v>2000</v>
      </c>
    </row>
    <row r="33" spans="1:8" x14ac:dyDescent="0.2">
      <c r="A33" s="76" t="s">
        <v>133</v>
      </c>
      <c r="B33" s="76" t="s">
        <v>110</v>
      </c>
      <c r="C33">
        <v>5</v>
      </c>
      <c r="D33" s="76" t="s">
        <v>36</v>
      </c>
      <c r="E33" s="59">
        <v>75</v>
      </c>
      <c r="F33" s="59">
        <f t="shared" si="0"/>
        <v>375</v>
      </c>
    </row>
    <row r="34" spans="1:8" x14ac:dyDescent="0.2">
      <c r="A34" s="76" t="s">
        <v>133</v>
      </c>
      <c r="B34" s="76" t="s">
        <v>104</v>
      </c>
      <c r="C34">
        <v>1</v>
      </c>
      <c r="D34" s="76" t="s">
        <v>36</v>
      </c>
      <c r="E34" s="59">
        <v>200</v>
      </c>
      <c r="F34" s="59">
        <f t="shared" si="0"/>
        <v>200</v>
      </c>
    </row>
    <row r="35" spans="1:8" x14ac:dyDescent="0.2">
      <c r="A35" s="76" t="s">
        <v>134</v>
      </c>
      <c r="B35" s="76" t="s">
        <v>104</v>
      </c>
      <c r="C35">
        <v>11</v>
      </c>
      <c r="D35" s="76" t="s">
        <v>36</v>
      </c>
      <c r="E35" s="59">
        <v>250</v>
      </c>
      <c r="F35" s="59">
        <f t="shared" si="0"/>
        <v>2750</v>
      </c>
    </row>
    <row r="36" spans="1:8" x14ac:dyDescent="0.2">
      <c r="A36" s="76" t="s">
        <v>134</v>
      </c>
      <c r="B36" s="76" t="s">
        <v>110</v>
      </c>
      <c r="C36">
        <v>6</v>
      </c>
      <c r="D36" s="76" t="s">
        <v>36</v>
      </c>
      <c r="E36" s="59">
        <v>75</v>
      </c>
      <c r="F36" s="59">
        <f t="shared" si="0"/>
        <v>450</v>
      </c>
    </row>
    <row r="37" spans="1:8" x14ac:dyDescent="0.2">
      <c r="A37" s="76" t="s">
        <v>135</v>
      </c>
      <c r="B37" s="76" t="s">
        <v>104</v>
      </c>
      <c r="C37">
        <v>10</v>
      </c>
      <c r="D37" s="76" t="s">
        <v>36</v>
      </c>
      <c r="E37" s="59">
        <v>250</v>
      </c>
      <c r="F37" s="59">
        <f t="shared" si="0"/>
        <v>2500</v>
      </c>
    </row>
    <row r="38" spans="1:8" x14ac:dyDescent="0.2">
      <c r="A38" s="76" t="s">
        <v>135</v>
      </c>
      <c r="B38" s="76" t="s">
        <v>110</v>
      </c>
      <c r="C38">
        <v>3</v>
      </c>
      <c r="D38" s="76" t="s">
        <v>36</v>
      </c>
      <c r="E38" s="59">
        <v>75</v>
      </c>
      <c r="F38" s="59">
        <f t="shared" si="0"/>
        <v>225</v>
      </c>
    </row>
    <row r="40" spans="1:8" s="6" customFormat="1" x14ac:dyDescent="0.2">
      <c r="B40" s="6" t="s">
        <v>88</v>
      </c>
      <c r="C40" s="74">
        <f>SUM(C2:C39)</f>
        <v>181</v>
      </c>
      <c r="E40" s="74"/>
      <c r="F40" s="74">
        <f>SUM(F2:F39)</f>
        <v>44000</v>
      </c>
      <c r="H40" s="7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A77C-2BF9-4E5A-8C16-B9EC252AAE83}">
  <dimension ref="A1:D19"/>
  <sheetViews>
    <sheetView workbookViewId="0">
      <selection activeCell="D16" sqref="D16"/>
    </sheetView>
  </sheetViews>
  <sheetFormatPr defaultRowHeight="12.75" x14ac:dyDescent="0.2"/>
  <cols>
    <col min="1" max="1" width="40.85546875" customWidth="1"/>
    <col min="2" max="2" width="23.42578125" customWidth="1"/>
    <col min="3" max="3" width="10.140625" style="59" bestFit="1" customWidth="1"/>
    <col min="4" max="4" width="9.28515625" style="59" bestFit="1" customWidth="1"/>
  </cols>
  <sheetData>
    <row r="1" spans="1:4" x14ac:dyDescent="0.2">
      <c r="B1" s="6"/>
      <c r="C1" s="74" t="s">
        <v>157</v>
      </c>
      <c r="D1" s="74" t="s">
        <v>160</v>
      </c>
    </row>
    <row r="2" spans="1:4" x14ac:dyDescent="0.2">
      <c r="A2" t="s">
        <v>156</v>
      </c>
      <c r="B2" t="s">
        <v>158</v>
      </c>
      <c r="C2" s="59">
        <v>1500</v>
      </c>
    </row>
    <row r="3" spans="1:4" x14ac:dyDescent="0.2">
      <c r="A3" t="s">
        <v>159</v>
      </c>
      <c r="B3" t="s">
        <v>161</v>
      </c>
      <c r="D3" s="59">
        <v>2000</v>
      </c>
    </row>
    <row r="4" spans="1:4" x14ac:dyDescent="0.2">
      <c r="A4" t="s">
        <v>162</v>
      </c>
      <c r="B4" t="s">
        <v>161</v>
      </c>
      <c r="C4" s="59">
        <v>500</v>
      </c>
    </row>
    <row r="5" spans="1:4" x14ac:dyDescent="0.2">
      <c r="A5" t="s">
        <v>162</v>
      </c>
      <c r="B5" t="s">
        <v>161</v>
      </c>
      <c r="C5" s="59">
        <v>500</v>
      </c>
    </row>
    <row r="6" spans="1:4" x14ac:dyDescent="0.2">
      <c r="A6" t="s">
        <v>163</v>
      </c>
      <c r="B6" t="s">
        <v>161</v>
      </c>
      <c r="C6" s="59">
        <v>1500</v>
      </c>
    </row>
    <row r="7" spans="1:4" x14ac:dyDescent="0.2">
      <c r="A7" t="s">
        <v>163</v>
      </c>
      <c r="B7" t="s">
        <v>161</v>
      </c>
      <c r="C7" s="59">
        <v>1500</v>
      </c>
    </row>
    <row r="8" spans="1:4" x14ac:dyDescent="0.2">
      <c r="A8" t="s">
        <v>156</v>
      </c>
      <c r="B8" t="s">
        <v>164</v>
      </c>
      <c r="C8" s="59">
        <v>1500</v>
      </c>
    </row>
    <row r="9" spans="1:4" x14ac:dyDescent="0.2">
      <c r="A9" t="s">
        <v>165</v>
      </c>
      <c r="B9" t="s">
        <v>166</v>
      </c>
      <c r="C9" s="59">
        <v>2000</v>
      </c>
    </row>
    <row r="10" spans="1:4" x14ac:dyDescent="0.2">
      <c r="A10" t="s">
        <v>167</v>
      </c>
      <c r="B10" t="s">
        <v>168</v>
      </c>
      <c r="D10" s="59">
        <v>2000</v>
      </c>
    </row>
    <row r="11" spans="1:4" x14ac:dyDescent="0.2">
      <c r="A11" t="s">
        <v>167</v>
      </c>
      <c r="B11" t="s">
        <v>170</v>
      </c>
      <c r="D11" s="59">
        <v>2000</v>
      </c>
    </row>
    <row r="12" spans="1:4" x14ac:dyDescent="0.2">
      <c r="A12" t="s">
        <v>169</v>
      </c>
      <c r="B12" t="s">
        <v>170</v>
      </c>
      <c r="C12" s="59">
        <v>1500</v>
      </c>
    </row>
    <row r="13" spans="1:4" x14ac:dyDescent="0.2">
      <c r="A13" t="s">
        <v>159</v>
      </c>
      <c r="B13" t="s">
        <v>171</v>
      </c>
      <c r="C13" s="59">
        <v>2000</v>
      </c>
    </row>
    <row r="14" spans="1:4" x14ac:dyDescent="0.2">
      <c r="A14" t="s">
        <v>172</v>
      </c>
      <c r="B14" t="s">
        <v>171</v>
      </c>
      <c r="C14" s="59">
        <v>6000</v>
      </c>
    </row>
    <row r="15" spans="1:4" x14ac:dyDescent="0.2">
      <c r="A15" t="s">
        <v>173</v>
      </c>
      <c r="B15" t="s">
        <v>124</v>
      </c>
      <c r="C15" s="59">
        <v>400</v>
      </c>
    </row>
    <row r="16" spans="1:4" x14ac:dyDescent="0.2">
      <c r="A16" t="s">
        <v>174</v>
      </c>
      <c r="B16" t="s">
        <v>175</v>
      </c>
      <c r="D16" s="59">
        <v>3000</v>
      </c>
    </row>
    <row r="19" spans="2:4" s="6" customFormat="1" x14ac:dyDescent="0.2">
      <c r="B19" s="6" t="s">
        <v>88</v>
      </c>
      <c r="C19" s="74">
        <f>SUM(C2:C17)</f>
        <v>18900</v>
      </c>
      <c r="D19" s="74">
        <f>SUM(D2:D17)</f>
        <v>9000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846E-F219-4091-B427-D2048EF61A9D}">
  <dimension ref="A2:M13"/>
  <sheetViews>
    <sheetView workbookViewId="0">
      <selection activeCell="L3" sqref="L3:L12"/>
    </sheetView>
  </sheetViews>
  <sheetFormatPr defaultRowHeight="12.75" x14ac:dyDescent="0.2"/>
  <cols>
    <col min="1" max="1" width="22" customWidth="1"/>
    <col min="4" max="4" width="9.28515625" style="59" bestFit="1" customWidth="1"/>
    <col min="5" max="5" width="10.140625" style="59" bestFit="1" customWidth="1"/>
    <col min="6" max="6" width="9.140625" style="59"/>
    <col min="7" max="7" width="9.28515625" style="59" bestFit="1" customWidth="1"/>
    <col min="8" max="8" width="19.7109375" style="59" customWidth="1"/>
    <col min="9" max="9" width="17.28515625" style="59" customWidth="1"/>
    <col min="10" max="10" width="13.5703125" style="59" customWidth="1"/>
    <col min="11" max="11" width="19.5703125" style="59" customWidth="1"/>
    <col min="12" max="12" width="15.140625" customWidth="1"/>
    <col min="13" max="13" width="11.140625" bestFit="1" customWidth="1"/>
  </cols>
  <sheetData>
    <row r="2" spans="1:13" s="6" customFormat="1" x14ac:dyDescent="0.2">
      <c r="A2" s="6" t="s">
        <v>105</v>
      </c>
      <c r="B2" s="6" t="s">
        <v>184</v>
      </c>
      <c r="C2" s="6" t="s">
        <v>15</v>
      </c>
      <c r="D2" s="74" t="s">
        <v>16</v>
      </c>
      <c r="E2" s="74" t="s">
        <v>88</v>
      </c>
      <c r="F2" s="74"/>
      <c r="G2" s="74" t="s">
        <v>185</v>
      </c>
      <c r="H2" s="74" t="s">
        <v>186</v>
      </c>
      <c r="I2" s="74" t="s">
        <v>187</v>
      </c>
      <c r="J2" s="74" t="s">
        <v>188</v>
      </c>
      <c r="K2" s="74" t="s">
        <v>189</v>
      </c>
    </row>
    <row r="4" spans="1:13" x14ac:dyDescent="0.2">
      <c r="L4" s="79"/>
    </row>
    <row r="5" spans="1:13" x14ac:dyDescent="0.2">
      <c r="A5" t="s">
        <v>179</v>
      </c>
      <c r="B5" s="38">
        <f>ROUNDUP((126*36*2),-2)</f>
        <v>9100</v>
      </c>
      <c r="C5" s="38" t="s">
        <v>21</v>
      </c>
      <c r="D5" s="59">
        <f>45000/B5</f>
        <v>4.9450549450549453</v>
      </c>
      <c r="E5" s="59">
        <f>B5*D5</f>
        <v>45000</v>
      </c>
      <c r="G5" s="59">
        <f>E5*0.05</f>
        <v>2250</v>
      </c>
      <c r="H5" s="59">
        <f>E5+G5</f>
        <v>47250</v>
      </c>
      <c r="L5" s="79"/>
    </row>
    <row r="6" spans="1:13" x14ac:dyDescent="0.2">
      <c r="A6" t="s">
        <v>180</v>
      </c>
      <c r="B6" s="38">
        <v>150</v>
      </c>
      <c r="C6" s="38" t="s">
        <v>21</v>
      </c>
      <c r="D6" s="59">
        <f>2500/150</f>
        <v>16.666666666666668</v>
      </c>
      <c r="E6" s="59">
        <f>B6*D6</f>
        <v>2500</v>
      </c>
      <c r="G6" s="59">
        <f t="shared" ref="G6:G11" si="0">E6*0.05</f>
        <v>125</v>
      </c>
      <c r="J6" s="59">
        <f>E6+G6</f>
        <v>2625</v>
      </c>
      <c r="L6" s="79"/>
    </row>
    <row r="7" spans="1:13" x14ac:dyDescent="0.2">
      <c r="A7" t="s">
        <v>179</v>
      </c>
      <c r="B7" s="38">
        <f>ROUNDUP((140*16*2)+(15*15*2)+(30*20),-2)</f>
        <v>5600</v>
      </c>
      <c r="C7" s="38" t="s">
        <v>21</v>
      </c>
      <c r="D7" s="59">
        <f>30000/B7</f>
        <v>5.3571428571428568</v>
      </c>
      <c r="E7" s="59">
        <f>B7*D7</f>
        <v>29999.999999999996</v>
      </c>
      <c r="G7" s="59">
        <f t="shared" si="0"/>
        <v>1500</v>
      </c>
      <c r="H7" s="59">
        <f>E7+G7</f>
        <v>31499.999999999996</v>
      </c>
      <c r="L7" s="79"/>
    </row>
    <row r="8" spans="1:13" x14ac:dyDescent="0.2">
      <c r="B8" s="38"/>
      <c r="C8" s="38"/>
      <c r="G8" s="59">
        <f t="shared" si="0"/>
        <v>0</v>
      </c>
      <c r="L8" s="79"/>
    </row>
    <row r="9" spans="1:13" x14ac:dyDescent="0.2">
      <c r="A9" t="s">
        <v>181</v>
      </c>
      <c r="B9" s="38">
        <f>ROUNDUP(42*17*2,-2)</f>
        <v>1500</v>
      </c>
      <c r="C9" s="38" t="s">
        <v>21</v>
      </c>
      <c r="D9" s="59">
        <v>5</v>
      </c>
      <c r="E9" s="59">
        <f>B9*D9</f>
        <v>7500</v>
      </c>
      <c r="G9" s="59">
        <f t="shared" si="0"/>
        <v>375</v>
      </c>
      <c r="I9" s="59">
        <f>E9+G9</f>
        <v>7875</v>
      </c>
      <c r="L9" s="79"/>
    </row>
    <row r="10" spans="1:13" x14ac:dyDescent="0.2">
      <c r="A10" t="s">
        <v>183</v>
      </c>
      <c r="B10" s="38">
        <f>ROUNDUP((37*24)+(40*12)+(21*8),-2)</f>
        <v>1600</v>
      </c>
      <c r="C10" s="38" t="s">
        <v>21</v>
      </c>
      <c r="D10" s="59">
        <f>40000/B10</f>
        <v>25</v>
      </c>
      <c r="E10" s="59">
        <f>B10*D10</f>
        <v>40000</v>
      </c>
      <c r="G10" s="59">
        <f t="shared" si="0"/>
        <v>2000</v>
      </c>
      <c r="J10" s="59">
        <f>E10+G10</f>
        <v>42000</v>
      </c>
      <c r="L10" s="79"/>
    </row>
    <row r="11" spans="1:13" x14ac:dyDescent="0.2">
      <c r="A11" t="s">
        <v>182</v>
      </c>
      <c r="B11" s="38">
        <f>41*25</f>
        <v>1025</v>
      </c>
      <c r="C11" s="38" t="s">
        <v>21</v>
      </c>
      <c r="D11" s="59">
        <v>25</v>
      </c>
      <c r="E11" s="59">
        <f>B11*D11</f>
        <v>25625</v>
      </c>
      <c r="G11" s="59">
        <f t="shared" si="0"/>
        <v>1281.25</v>
      </c>
      <c r="K11" s="59">
        <f>+E11+G11</f>
        <v>26906.25</v>
      </c>
      <c r="L11" s="79"/>
    </row>
    <row r="13" spans="1:13" x14ac:dyDescent="0.2">
      <c r="G13" s="74" t="s">
        <v>88</v>
      </c>
      <c r="H13" s="74">
        <f>SUM(H4:H12)</f>
        <v>78750</v>
      </c>
      <c r="I13" s="74">
        <f>SUM(I4:I12)</f>
        <v>7875</v>
      </c>
      <c r="J13" s="74">
        <f>SUM(J4:J12)</f>
        <v>44625</v>
      </c>
      <c r="K13" s="74">
        <f>SUM(K4:K12)</f>
        <v>26906.25</v>
      </c>
      <c r="L13" s="74"/>
      <c r="M13" s="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Benchmark Analysis</vt:lpstr>
      <vt:lpstr>Cash Flow</vt:lpstr>
      <vt:lpstr>Plumbing fixtures</vt:lpstr>
      <vt:lpstr>Light fixtures</vt:lpstr>
      <vt:lpstr>Electrical</vt:lpstr>
      <vt:lpstr>Roofing</vt:lpstr>
      <vt:lpstr>'Benchmark Analysis'!Print_Area</vt:lpstr>
      <vt:lpstr>'Cash Flow'!Print_Area</vt:lpstr>
    </vt:vector>
  </TitlesOfParts>
  <Company>BPPTI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Moehring</dc:creator>
  <cp:lastModifiedBy>user</cp:lastModifiedBy>
  <cp:lastPrinted>2012-10-17T16:12:08Z</cp:lastPrinted>
  <dcterms:created xsi:type="dcterms:W3CDTF">1999-12-07T01:03:41Z</dcterms:created>
  <dcterms:modified xsi:type="dcterms:W3CDTF">2018-02-14T19:44:14Z</dcterms:modified>
</cp:coreProperties>
</file>